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en_skoroszyt" autoCompressPictures="0"/>
  <mc:AlternateContent xmlns:mc="http://schemas.openxmlformats.org/markup-compatibility/2006">
    <mc:Choice Requires="x15">
      <x15ac:absPath xmlns:x15ac="http://schemas.microsoft.com/office/spreadsheetml/2010/11/ac" url="https://panova-my.sharepoint.com/personal/e_kukuczka_panova_pl/Documents/BIELSKO-BIAŁA _UDOSTĘPNIONY/PRZEKAZANIE PROJEKT 8.05.2024/ARCHITEKTURA/"/>
    </mc:Choice>
  </mc:AlternateContent>
  <xr:revisionPtr revIDLastSave="1" documentId="13_ncr:1_{2D3E8D30-D643-408A-A8D9-9A7118450464}" xr6:coauthVersionLast="47" xr6:coauthVersionMax="47" xr10:uidLastSave="{63755DDB-2422-4A61-957C-35490AA85A99}"/>
  <bookViews>
    <workbookView xWindow="-120" yWindow="-120" windowWidth="29040" windowHeight="15840" activeTab="1" xr2:uid="{00000000-000D-0000-FFFF-FFFF00000000}"/>
  </bookViews>
  <sheets>
    <sheet name="PODSUMOWANIE" sheetId="13" r:id="rId1"/>
    <sheet name="LKD B" sheetId="12" r:id="rId2"/>
    <sheet name="HELP" sheetId="8" r:id="rId3"/>
  </sheets>
  <definedNames>
    <definedName name="_xlnm._FilterDatabase" localSheetId="1" hidden="1">'LKD B'!$R$13:$W$339</definedName>
    <definedName name="_xlnm.Print_Area" localSheetId="1">'LKD B'!$B$2:$O$341</definedName>
    <definedName name="_xlnm.Print_Area" localSheetId="0">PODSUMOWANIE!$A$1:$S$43</definedName>
    <definedName name="_xlnm.Print_Titles" localSheetId="1">'LKD B'!$11:$12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269" i="12" l="1"/>
  <c r="V269" i="12" s="1"/>
  <c r="W269" i="12" s="1"/>
  <c r="R297" i="12"/>
  <c r="V297" i="12" s="1"/>
  <c r="W297" i="12" s="1"/>
  <c r="R296" i="12"/>
  <c r="T296" i="12" s="1"/>
  <c r="U296" i="12" s="1"/>
  <c r="R295" i="12"/>
  <c r="S295" i="12" s="1"/>
  <c r="R294" i="12"/>
  <c r="V294" i="12" s="1"/>
  <c r="W294" i="12" s="1"/>
  <c r="R302" i="12"/>
  <c r="V302" i="12" s="1"/>
  <c r="W302" i="12" s="1"/>
  <c r="R301" i="12"/>
  <c r="T301" i="12" s="1"/>
  <c r="U301" i="12" s="1"/>
  <c r="R300" i="12"/>
  <c r="S300" i="12" s="1"/>
  <c r="V314" i="12"/>
  <c r="W314" i="12" s="1"/>
  <c r="T314" i="12"/>
  <c r="U314" i="12" s="1"/>
  <c r="S314" i="12"/>
  <c r="R313" i="12"/>
  <c r="T313" i="12" s="1"/>
  <c r="U313" i="12" s="1"/>
  <c r="S332" i="12"/>
  <c r="T332" i="12"/>
  <c r="U332" i="12" s="1"/>
  <c r="V332" i="12"/>
  <c r="W332" i="12" s="1"/>
  <c r="S333" i="12"/>
  <c r="T333" i="12"/>
  <c r="U333" i="12" s="1"/>
  <c r="V333" i="12"/>
  <c r="W333" i="12" s="1"/>
  <c r="S334" i="12"/>
  <c r="T334" i="12"/>
  <c r="U334" i="12" s="1"/>
  <c r="V334" i="12"/>
  <c r="W334" i="12" s="1"/>
  <c r="S335" i="12"/>
  <c r="T335" i="12"/>
  <c r="U335" i="12" s="1"/>
  <c r="V335" i="12"/>
  <c r="W335" i="12" s="1"/>
  <c r="S336" i="12"/>
  <c r="T336" i="12"/>
  <c r="U336" i="12" s="1"/>
  <c r="V336" i="12"/>
  <c r="W336" i="12" s="1"/>
  <c r="S337" i="12"/>
  <c r="T337" i="12"/>
  <c r="U337" i="12" s="1"/>
  <c r="V337" i="12"/>
  <c r="W337" i="12" s="1"/>
  <c r="S338" i="12"/>
  <c r="T338" i="12"/>
  <c r="U338" i="12" s="1"/>
  <c r="V338" i="12"/>
  <c r="W338" i="12" s="1"/>
  <c r="S331" i="12"/>
  <c r="T331" i="12"/>
  <c r="U331" i="12" s="1"/>
  <c r="V331" i="12"/>
  <c r="W331" i="12" s="1"/>
  <c r="S269" i="12" l="1"/>
  <c r="T269" i="12"/>
  <c r="U269" i="12" s="1"/>
  <c r="S296" i="12"/>
  <c r="T295" i="12"/>
  <c r="U295" i="12" s="1"/>
  <c r="V296" i="12"/>
  <c r="W296" i="12" s="1"/>
  <c r="S294" i="12"/>
  <c r="T294" i="12"/>
  <c r="U294" i="12" s="1"/>
  <c r="V295" i="12"/>
  <c r="W295" i="12" s="1"/>
  <c r="S297" i="12"/>
  <c r="T297" i="12"/>
  <c r="U297" i="12" s="1"/>
  <c r="V301" i="12"/>
  <c r="W301" i="12" s="1"/>
  <c r="S301" i="12"/>
  <c r="T300" i="12"/>
  <c r="U300" i="12" s="1"/>
  <c r="V300" i="12"/>
  <c r="W300" i="12" s="1"/>
  <c r="S302" i="12"/>
  <c r="T302" i="12"/>
  <c r="U302" i="12" s="1"/>
  <c r="S313" i="12"/>
  <c r="V313" i="12"/>
  <c r="W313" i="12" s="1"/>
  <c r="R193" i="12" l="1"/>
  <c r="V193" i="12" s="1"/>
  <c r="W193" i="12" s="1"/>
  <c r="R192" i="12"/>
  <c r="V192" i="12" s="1"/>
  <c r="W192" i="12" s="1"/>
  <c r="R191" i="12"/>
  <c r="S191" i="12" s="1"/>
  <c r="R190" i="12"/>
  <c r="V190" i="12" s="1"/>
  <c r="W190" i="12" s="1"/>
  <c r="R189" i="12"/>
  <c r="S189" i="12" s="1"/>
  <c r="R188" i="12"/>
  <c r="V188" i="12" s="1"/>
  <c r="W188" i="12" s="1"/>
  <c r="R187" i="12"/>
  <c r="T187" i="12" s="1"/>
  <c r="U187" i="12" s="1"/>
  <c r="R186" i="12"/>
  <c r="V186" i="12" s="1"/>
  <c r="W186" i="12" s="1"/>
  <c r="R91" i="12"/>
  <c r="V91" i="12" s="1"/>
  <c r="W91" i="12" s="1"/>
  <c r="R88" i="12"/>
  <c r="V88" i="12" s="1"/>
  <c r="W88" i="12" s="1"/>
  <c r="R86" i="12"/>
  <c r="T86" i="12" s="1"/>
  <c r="U86" i="12" s="1"/>
  <c r="R85" i="12"/>
  <c r="S85" i="12" s="1"/>
  <c r="R73" i="12"/>
  <c r="T73" i="12" s="1"/>
  <c r="U73" i="12" s="1"/>
  <c r="R72" i="12"/>
  <c r="S72" i="12" s="1"/>
  <c r="R76" i="12"/>
  <c r="V76" i="12" s="1"/>
  <c r="W76" i="12" s="1"/>
  <c r="R74" i="12"/>
  <c r="S74" i="12" s="1"/>
  <c r="R47" i="12"/>
  <c r="V47" i="12" s="1"/>
  <c r="W47" i="12" s="1"/>
  <c r="R211" i="12"/>
  <c r="S211" i="12" s="1"/>
  <c r="R212" i="12"/>
  <c r="S212" i="12" s="1"/>
  <c r="R213" i="12"/>
  <c r="V213" i="12" s="1"/>
  <c r="W213" i="12" s="1"/>
  <c r="R214" i="12"/>
  <c r="T214" i="12" s="1"/>
  <c r="U214" i="12" s="1"/>
  <c r="R215" i="12"/>
  <c r="S215" i="12" s="1"/>
  <c r="R216" i="12"/>
  <c r="V216" i="12" s="1"/>
  <c r="W216" i="12" s="1"/>
  <c r="R217" i="12"/>
  <c r="T217" i="12" s="1"/>
  <c r="U217" i="12" s="1"/>
  <c r="R218" i="12"/>
  <c r="S218" i="12" s="1"/>
  <c r="R219" i="12"/>
  <c r="V219" i="12" s="1"/>
  <c r="W219" i="12" s="1"/>
  <c r="R220" i="12"/>
  <c r="T220" i="12" s="1"/>
  <c r="U220" i="12" s="1"/>
  <c r="R221" i="12"/>
  <c r="V221" i="12" s="1"/>
  <c r="W221" i="12" s="1"/>
  <c r="R222" i="12"/>
  <c r="R223" i="12"/>
  <c r="T223" i="12" s="1"/>
  <c r="U223" i="12" s="1"/>
  <c r="R181" i="12"/>
  <c r="V181" i="12" s="1"/>
  <c r="W181" i="12" s="1"/>
  <c r="R122" i="12"/>
  <c r="R123" i="12"/>
  <c r="V123" i="12" s="1"/>
  <c r="W123" i="12" s="1"/>
  <c r="R124" i="12"/>
  <c r="T124" i="12" s="1"/>
  <c r="U124" i="12" s="1"/>
  <c r="R101" i="12"/>
  <c r="T101" i="12" s="1"/>
  <c r="U101" i="12" s="1"/>
  <c r="R102" i="12"/>
  <c r="R103" i="12"/>
  <c r="T103" i="12" s="1"/>
  <c r="U103" i="12" s="1"/>
  <c r="R104" i="12"/>
  <c r="V104" i="12" s="1"/>
  <c r="S16" i="12"/>
  <c r="T16" i="12"/>
  <c r="U16" i="12" s="1"/>
  <c r="V16" i="12"/>
  <c r="W16" i="12" s="1"/>
  <c r="S17" i="12"/>
  <c r="T17" i="12"/>
  <c r="U17" i="12" s="1"/>
  <c r="V17" i="12"/>
  <c r="W17" i="12" s="1"/>
  <c r="S18" i="12"/>
  <c r="T18" i="12"/>
  <c r="U18" i="12" s="1"/>
  <c r="V18" i="12"/>
  <c r="W18" i="12" s="1"/>
  <c r="S19" i="12"/>
  <c r="T19" i="12"/>
  <c r="U19" i="12" s="1"/>
  <c r="V19" i="12"/>
  <c r="W19" i="12" s="1"/>
  <c r="S20" i="12"/>
  <c r="T20" i="12"/>
  <c r="U20" i="12" s="1"/>
  <c r="V20" i="12"/>
  <c r="W20" i="12" s="1"/>
  <c r="S21" i="12"/>
  <c r="T21" i="12"/>
  <c r="U21" i="12" s="1"/>
  <c r="V21" i="12"/>
  <c r="W21" i="12" s="1"/>
  <c r="S22" i="12"/>
  <c r="T22" i="12"/>
  <c r="U22" i="12" s="1"/>
  <c r="V22" i="12"/>
  <c r="W22" i="12" s="1"/>
  <c r="S23" i="12"/>
  <c r="T23" i="12"/>
  <c r="U23" i="12" s="1"/>
  <c r="V23" i="12"/>
  <c r="W23" i="12" s="1"/>
  <c r="S24" i="12"/>
  <c r="T24" i="12"/>
  <c r="U24" i="12" s="1"/>
  <c r="V24" i="12"/>
  <c r="W24" i="12" s="1"/>
  <c r="S25" i="12"/>
  <c r="T25" i="12"/>
  <c r="U25" i="12" s="1"/>
  <c r="V25" i="12"/>
  <c r="W25" i="12" s="1"/>
  <c r="S26" i="12"/>
  <c r="T26" i="12"/>
  <c r="U26" i="12" s="1"/>
  <c r="V26" i="12"/>
  <c r="W26" i="12" s="1"/>
  <c r="S27" i="12"/>
  <c r="T27" i="12"/>
  <c r="U27" i="12" s="1"/>
  <c r="V27" i="12"/>
  <c r="W27" i="12" s="1"/>
  <c r="S28" i="12"/>
  <c r="T28" i="12"/>
  <c r="U28" i="12" s="1"/>
  <c r="V28" i="12"/>
  <c r="W28" i="12" s="1"/>
  <c r="S29" i="12"/>
  <c r="T29" i="12"/>
  <c r="U29" i="12" s="1"/>
  <c r="V29" i="12"/>
  <c r="W29" i="12" s="1"/>
  <c r="S30" i="12"/>
  <c r="T30" i="12"/>
  <c r="U30" i="12" s="1"/>
  <c r="V30" i="12"/>
  <c r="W30" i="12" s="1"/>
  <c r="S31" i="12"/>
  <c r="T31" i="12"/>
  <c r="U31" i="12" s="1"/>
  <c r="V31" i="12"/>
  <c r="W31" i="12" s="1"/>
  <c r="S32" i="12"/>
  <c r="T32" i="12"/>
  <c r="U32" i="12" s="1"/>
  <c r="V32" i="12"/>
  <c r="W32" i="12" s="1"/>
  <c r="S33" i="12"/>
  <c r="T33" i="12"/>
  <c r="U33" i="12" s="1"/>
  <c r="V33" i="12"/>
  <c r="W33" i="12" s="1"/>
  <c r="S34" i="12"/>
  <c r="T34" i="12"/>
  <c r="U34" i="12" s="1"/>
  <c r="V34" i="12"/>
  <c r="W34" i="12" s="1"/>
  <c r="S35" i="12"/>
  <c r="T35" i="12"/>
  <c r="U35" i="12" s="1"/>
  <c r="V35" i="12"/>
  <c r="W35" i="12" s="1"/>
  <c r="S36" i="12"/>
  <c r="T36" i="12"/>
  <c r="U36" i="12" s="1"/>
  <c r="V36" i="12"/>
  <c r="W36" i="12" s="1"/>
  <c r="S37" i="12"/>
  <c r="T37" i="12"/>
  <c r="U37" i="12" s="1"/>
  <c r="V37" i="12"/>
  <c r="W37" i="12" s="1"/>
  <c r="S38" i="12"/>
  <c r="T38" i="12"/>
  <c r="U38" i="12" s="1"/>
  <c r="V38" i="12"/>
  <c r="W38" i="12" s="1"/>
  <c r="S39" i="12"/>
  <c r="T39" i="12"/>
  <c r="U39" i="12" s="1"/>
  <c r="V39" i="12"/>
  <c r="W39" i="12" s="1"/>
  <c r="S40" i="12"/>
  <c r="T40" i="12"/>
  <c r="U40" i="12" s="1"/>
  <c r="V40" i="12"/>
  <c r="W40" i="12" s="1"/>
  <c r="S44" i="12"/>
  <c r="T44" i="12"/>
  <c r="U44" i="12" s="1"/>
  <c r="V44" i="12"/>
  <c r="W44" i="12" s="1"/>
  <c r="S46" i="12"/>
  <c r="T46" i="12"/>
  <c r="U46" i="12" s="1"/>
  <c r="V46" i="12"/>
  <c r="W46" i="12" s="1"/>
  <c r="S49" i="12"/>
  <c r="T49" i="12"/>
  <c r="U49" i="12" s="1"/>
  <c r="V49" i="12"/>
  <c r="W49" i="12" s="1"/>
  <c r="S51" i="12"/>
  <c r="T51" i="12"/>
  <c r="U51" i="12" s="1"/>
  <c r="V51" i="12"/>
  <c r="W51" i="12" s="1"/>
  <c r="S52" i="12"/>
  <c r="T52" i="12"/>
  <c r="U52" i="12" s="1"/>
  <c r="V52" i="12"/>
  <c r="W52" i="12" s="1"/>
  <c r="S53" i="12"/>
  <c r="T53" i="12"/>
  <c r="U53" i="12" s="1"/>
  <c r="V53" i="12"/>
  <c r="W53" i="12" s="1"/>
  <c r="S56" i="12"/>
  <c r="T56" i="12"/>
  <c r="U56" i="12" s="1"/>
  <c r="V56" i="12"/>
  <c r="W56" i="12" s="1"/>
  <c r="S57" i="12"/>
  <c r="T57" i="12"/>
  <c r="U57" i="12" s="1"/>
  <c r="V57" i="12"/>
  <c r="W57" i="12" s="1"/>
  <c r="S64" i="12"/>
  <c r="T64" i="12"/>
  <c r="U64" i="12" s="1"/>
  <c r="V64" i="12"/>
  <c r="W64" i="12" s="1"/>
  <c r="S65" i="12"/>
  <c r="T65" i="12"/>
  <c r="U65" i="12" s="1"/>
  <c r="V65" i="12"/>
  <c r="W65" i="12" s="1"/>
  <c r="S66" i="12"/>
  <c r="T66" i="12"/>
  <c r="U66" i="12" s="1"/>
  <c r="V66" i="12"/>
  <c r="W66" i="12" s="1"/>
  <c r="S77" i="12"/>
  <c r="T77" i="12"/>
  <c r="U77" i="12" s="1"/>
  <c r="V77" i="12"/>
  <c r="W77" i="12" s="1"/>
  <c r="S84" i="12"/>
  <c r="T84" i="12"/>
  <c r="U84" i="12" s="1"/>
  <c r="V84" i="12"/>
  <c r="W84" i="12" s="1"/>
  <c r="S90" i="12"/>
  <c r="T90" i="12"/>
  <c r="U90" i="12" s="1"/>
  <c r="V90" i="12"/>
  <c r="W90" i="12" s="1"/>
  <c r="S92" i="12"/>
  <c r="T92" i="12"/>
  <c r="U92" i="12" s="1"/>
  <c r="V92" i="12"/>
  <c r="W92" i="12" s="1"/>
  <c r="S98" i="12"/>
  <c r="T98" i="12"/>
  <c r="U98" i="12" s="1"/>
  <c r="V98" i="12"/>
  <c r="W98" i="12" s="1"/>
  <c r="S112" i="12"/>
  <c r="T112" i="12"/>
  <c r="U112" i="12" s="1"/>
  <c r="V112" i="12"/>
  <c r="W112" i="12" s="1"/>
  <c r="S133" i="12"/>
  <c r="T133" i="12"/>
  <c r="U133" i="12" s="1"/>
  <c r="V133" i="12"/>
  <c r="W133" i="12" s="1"/>
  <c r="S134" i="12"/>
  <c r="T134" i="12"/>
  <c r="U134" i="12" s="1"/>
  <c r="V134" i="12"/>
  <c r="W134" i="12" s="1"/>
  <c r="S141" i="12"/>
  <c r="T141" i="12"/>
  <c r="U141" i="12" s="1"/>
  <c r="V141" i="12"/>
  <c r="W141" i="12" s="1"/>
  <c r="S144" i="12"/>
  <c r="T144" i="12"/>
  <c r="U144" i="12" s="1"/>
  <c r="V144" i="12"/>
  <c r="W144" i="12" s="1"/>
  <c r="S147" i="12"/>
  <c r="T147" i="12"/>
  <c r="U147" i="12" s="1"/>
  <c r="V147" i="12"/>
  <c r="W147" i="12" s="1"/>
  <c r="S156" i="12"/>
  <c r="T156" i="12"/>
  <c r="U156" i="12"/>
  <c r="V156" i="12"/>
  <c r="W156" i="12" s="1"/>
  <c r="S160" i="12"/>
  <c r="T160" i="12"/>
  <c r="U160" i="12" s="1"/>
  <c r="V160" i="12"/>
  <c r="W160" i="12" s="1"/>
  <c r="S171" i="12"/>
  <c r="T171" i="12"/>
  <c r="U171" i="12" s="1"/>
  <c r="V171" i="12"/>
  <c r="W171" i="12" s="1"/>
  <c r="S172" i="12"/>
  <c r="T172" i="12"/>
  <c r="U172" i="12" s="1"/>
  <c r="V172" i="12"/>
  <c r="W172" i="12" s="1"/>
  <c r="S185" i="12"/>
  <c r="T185" i="12"/>
  <c r="U185" i="12" s="1"/>
  <c r="V185" i="12"/>
  <c r="W185" i="12" s="1"/>
  <c r="S201" i="12"/>
  <c r="T201" i="12"/>
  <c r="U201" i="12" s="1"/>
  <c r="V201" i="12"/>
  <c r="W201" i="12" s="1"/>
  <c r="S225" i="12"/>
  <c r="T225" i="12"/>
  <c r="U225" i="12" s="1"/>
  <c r="V225" i="12"/>
  <c r="W225" i="12" s="1"/>
  <c r="S226" i="12"/>
  <c r="T226" i="12"/>
  <c r="U226" i="12" s="1"/>
  <c r="V226" i="12"/>
  <c r="W226" i="12" s="1"/>
  <c r="S228" i="12"/>
  <c r="T228" i="12"/>
  <c r="U228" i="12" s="1"/>
  <c r="V228" i="12"/>
  <c r="W228" i="12" s="1"/>
  <c r="S229" i="12"/>
  <c r="T229" i="12"/>
  <c r="U229" i="12" s="1"/>
  <c r="V229" i="12"/>
  <c r="W229" i="12" s="1"/>
  <c r="S234" i="12"/>
  <c r="T234" i="12"/>
  <c r="U234" i="12" s="1"/>
  <c r="V234" i="12"/>
  <c r="W234" i="12" s="1"/>
  <c r="S242" i="12"/>
  <c r="T242" i="12"/>
  <c r="U242" i="12" s="1"/>
  <c r="V242" i="12"/>
  <c r="W242" i="12" s="1"/>
  <c r="S249" i="12"/>
  <c r="T249" i="12"/>
  <c r="U249" i="12" s="1"/>
  <c r="V249" i="12"/>
  <c r="W249" i="12" s="1"/>
  <c r="S250" i="12"/>
  <c r="T250" i="12"/>
  <c r="U250" i="12" s="1"/>
  <c r="V250" i="12"/>
  <c r="W250" i="12" s="1"/>
  <c r="S259" i="12"/>
  <c r="T259" i="12"/>
  <c r="U259" i="12" s="1"/>
  <c r="V259" i="12"/>
  <c r="W259" i="12" s="1"/>
  <c r="S265" i="12"/>
  <c r="T265" i="12"/>
  <c r="U265" i="12" s="1"/>
  <c r="V265" i="12"/>
  <c r="W265" i="12" s="1"/>
  <c r="S266" i="12"/>
  <c r="T266" i="12"/>
  <c r="U266" i="12" s="1"/>
  <c r="V266" i="12"/>
  <c r="W266" i="12" s="1"/>
  <c r="S267" i="12"/>
  <c r="T267" i="12"/>
  <c r="U267" i="12" s="1"/>
  <c r="V267" i="12"/>
  <c r="W267" i="12" s="1"/>
  <c r="S274" i="12"/>
  <c r="T274" i="12"/>
  <c r="U274" i="12" s="1"/>
  <c r="V274" i="12"/>
  <c r="W274" i="12" s="1"/>
  <c r="S276" i="12"/>
  <c r="T276" i="12"/>
  <c r="U276" i="12" s="1"/>
  <c r="V276" i="12"/>
  <c r="W276" i="12" s="1"/>
  <c r="S298" i="12"/>
  <c r="T298" i="12"/>
  <c r="U298" i="12" s="1"/>
  <c r="V298" i="12"/>
  <c r="W298" i="12" s="1"/>
  <c r="S299" i="12"/>
  <c r="T299" i="12"/>
  <c r="U299" i="12" s="1"/>
  <c r="V299" i="12"/>
  <c r="W299" i="12" s="1"/>
  <c r="S312" i="12"/>
  <c r="T312" i="12"/>
  <c r="U312" i="12" s="1"/>
  <c r="V312" i="12"/>
  <c r="W312" i="12" s="1"/>
  <c r="S315" i="12"/>
  <c r="T315" i="12"/>
  <c r="U315" i="12" s="1"/>
  <c r="V315" i="12"/>
  <c r="W315" i="12" s="1"/>
  <c r="S316" i="12"/>
  <c r="T316" i="12"/>
  <c r="U316" i="12" s="1"/>
  <c r="V316" i="12"/>
  <c r="W316" i="12" s="1"/>
  <c r="S324" i="12"/>
  <c r="T324" i="12"/>
  <c r="U324" i="12" s="1"/>
  <c r="V324" i="12"/>
  <c r="W324" i="12" s="1"/>
  <c r="S326" i="12"/>
  <c r="T326" i="12"/>
  <c r="U326" i="12" s="1"/>
  <c r="V326" i="12"/>
  <c r="W326" i="12" s="1"/>
  <c r="S327" i="12"/>
  <c r="T327" i="12"/>
  <c r="U327" i="12" s="1"/>
  <c r="V327" i="12"/>
  <c r="W327" i="12" s="1"/>
  <c r="S328" i="12"/>
  <c r="T328" i="12"/>
  <c r="U328" i="12" s="1"/>
  <c r="V328" i="12"/>
  <c r="W328" i="12" s="1"/>
  <c r="S329" i="12"/>
  <c r="T329" i="12"/>
  <c r="U329" i="12" s="1"/>
  <c r="V329" i="12"/>
  <c r="W329" i="12" s="1"/>
  <c r="S330" i="12"/>
  <c r="T330" i="12"/>
  <c r="U330" i="12" s="1"/>
  <c r="V330" i="12"/>
  <c r="W330" i="12" s="1"/>
  <c r="R323" i="12"/>
  <c r="V323" i="12" s="1"/>
  <c r="W323" i="12" s="1"/>
  <c r="R322" i="12"/>
  <c r="S322" i="12" s="1"/>
  <c r="R321" i="12"/>
  <c r="V321" i="12" s="1"/>
  <c r="W321" i="12" s="1"/>
  <c r="R293" i="12"/>
  <c r="R290" i="12"/>
  <c r="V290" i="12" s="1"/>
  <c r="W290" i="12" s="1"/>
  <c r="R289" i="12"/>
  <c r="S289" i="12" s="1"/>
  <c r="R286" i="12"/>
  <c r="T286" i="12" s="1"/>
  <c r="U286" i="12" s="1"/>
  <c r="R285" i="12"/>
  <c r="T285" i="12" s="1"/>
  <c r="U285" i="12" s="1"/>
  <c r="R284" i="12"/>
  <c r="V284" i="12" s="1"/>
  <c r="W284" i="12" s="1"/>
  <c r="R283" i="12"/>
  <c r="T283" i="12" s="1"/>
  <c r="U283" i="12" s="1"/>
  <c r="R282" i="12"/>
  <c r="T282" i="12" s="1"/>
  <c r="U282" i="12" s="1"/>
  <c r="R280" i="12"/>
  <c r="R279" i="12"/>
  <c r="T279" i="12" s="1"/>
  <c r="U279" i="12" s="1"/>
  <c r="R275" i="12"/>
  <c r="T275" i="12" s="1"/>
  <c r="U275" i="12" s="1"/>
  <c r="R273" i="12"/>
  <c r="V273" i="12" s="1"/>
  <c r="W273" i="12" s="1"/>
  <c r="R264" i="12"/>
  <c r="T264" i="12" s="1"/>
  <c r="U264" i="12" s="1"/>
  <c r="R263" i="12"/>
  <c r="T263" i="12" s="1"/>
  <c r="U263" i="12" s="1"/>
  <c r="R262" i="12"/>
  <c r="S262" i="12" s="1"/>
  <c r="R261" i="12"/>
  <c r="T261" i="12" s="1"/>
  <c r="U261" i="12" s="1"/>
  <c r="R260" i="12"/>
  <c r="R248" i="12"/>
  <c r="R247" i="12"/>
  <c r="T247" i="12" s="1"/>
  <c r="U247" i="12" s="1"/>
  <c r="R246" i="12"/>
  <c r="V246" i="12" s="1"/>
  <c r="W246" i="12" s="1"/>
  <c r="R245" i="12"/>
  <c r="V245" i="12" s="1"/>
  <c r="W245" i="12" s="1"/>
  <c r="R244" i="12"/>
  <c r="T244" i="12" s="1"/>
  <c r="U244" i="12" s="1"/>
  <c r="R243" i="12"/>
  <c r="V243" i="12" s="1"/>
  <c r="W243" i="12" s="1"/>
  <c r="R239" i="12"/>
  <c r="T239" i="12" s="1"/>
  <c r="U239" i="12" s="1"/>
  <c r="R235" i="12"/>
  <c r="R233" i="12"/>
  <c r="V233" i="12" s="1"/>
  <c r="W233" i="12" s="1"/>
  <c r="R224" i="12"/>
  <c r="T224" i="12" s="1"/>
  <c r="U224" i="12" s="1"/>
  <c r="R210" i="12"/>
  <c r="T210" i="12" s="1"/>
  <c r="U210" i="12" s="1"/>
  <c r="R209" i="12"/>
  <c r="T209" i="12" s="1"/>
  <c r="U209" i="12" s="1"/>
  <c r="R208" i="12"/>
  <c r="S208" i="12" s="1"/>
  <c r="R207" i="12"/>
  <c r="S207" i="12" s="1"/>
  <c r="R206" i="12"/>
  <c r="S206" i="12" s="1"/>
  <c r="R205" i="12"/>
  <c r="S205" i="12" s="1"/>
  <c r="R204" i="12"/>
  <c r="T204" i="12" s="1"/>
  <c r="U204" i="12" s="1"/>
  <c r="R203" i="12"/>
  <c r="T203" i="12" s="1"/>
  <c r="U203" i="12" s="1"/>
  <c r="R202" i="12"/>
  <c r="S202" i="12" s="1"/>
  <c r="R199" i="12"/>
  <c r="S199" i="12" s="1"/>
  <c r="R198" i="12"/>
  <c r="V198" i="12" s="1"/>
  <c r="W198" i="12" s="1"/>
  <c r="R197" i="12"/>
  <c r="T197" i="12" s="1"/>
  <c r="U197" i="12" s="1"/>
  <c r="R196" i="12"/>
  <c r="V196" i="12" s="1"/>
  <c r="W196" i="12" s="1"/>
  <c r="R195" i="12"/>
  <c r="S195" i="12" s="1"/>
  <c r="R194" i="12"/>
  <c r="R184" i="12"/>
  <c r="R183" i="12"/>
  <c r="S183" i="12" s="1"/>
  <c r="R182" i="12"/>
  <c r="S182" i="12" s="1"/>
  <c r="R180" i="12"/>
  <c r="V180" i="12" s="1"/>
  <c r="W180" i="12" s="1"/>
  <c r="R179" i="12"/>
  <c r="V179" i="12" s="1"/>
  <c r="W179" i="12" s="1"/>
  <c r="R178" i="12"/>
  <c r="S178" i="12" s="1"/>
  <c r="R177" i="12"/>
  <c r="V177" i="12" s="1"/>
  <c r="W177" i="12" s="1"/>
  <c r="R176" i="12"/>
  <c r="R175" i="12"/>
  <c r="T175" i="12" s="1"/>
  <c r="U175" i="12" s="1"/>
  <c r="R174" i="12"/>
  <c r="S174" i="12" s="1"/>
  <c r="R173" i="12"/>
  <c r="S173" i="12" s="1"/>
  <c r="R170" i="12"/>
  <c r="S170" i="12" s="1"/>
  <c r="R169" i="12"/>
  <c r="T169" i="12" s="1"/>
  <c r="U169" i="12" s="1"/>
  <c r="R168" i="12"/>
  <c r="T168" i="12" s="1"/>
  <c r="U168" i="12" s="1"/>
  <c r="R167" i="12"/>
  <c r="V167" i="12" s="1"/>
  <c r="W167" i="12" s="1"/>
  <c r="R166" i="12"/>
  <c r="R165" i="12"/>
  <c r="R164" i="12"/>
  <c r="V164" i="12" s="1"/>
  <c r="W164" i="12" s="1"/>
  <c r="R163" i="12"/>
  <c r="S163" i="12" s="1"/>
  <c r="R162" i="12"/>
  <c r="V162" i="12" s="1"/>
  <c r="W162" i="12" s="1"/>
  <c r="R161" i="12"/>
  <c r="S161" i="12" s="1"/>
  <c r="R158" i="12"/>
  <c r="T158" i="12" s="1"/>
  <c r="U158" i="12" s="1"/>
  <c r="R157" i="12"/>
  <c r="T157" i="12" s="1"/>
  <c r="U157" i="12" s="1"/>
  <c r="R154" i="12"/>
  <c r="V154" i="12" s="1"/>
  <c r="W154" i="12" s="1"/>
  <c r="R153" i="12"/>
  <c r="R152" i="12"/>
  <c r="T152" i="12" s="1"/>
  <c r="U152" i="12" s="1"/>
  <c r="R151" i="12"/>
  <c r="S151" i="12" s="1"/>
  <c r="R150" i="12"/>
  <c r="T150" i="12" s="1"/>
  <c r="U150" i="12" s="1"/>
  <c r="R148" i="12"/>
  <c r="S148" i="12" s="1"/>
  <c r="R146" i="12"/>
  <c r="V146" i="12" s="1"/>
  <c r="W146" i="12" s="1"/>
  <c r="R145" i="12"/>
  <c r="V145" i="12" s="1"/>
  <c r="W145" i="12" s="1"/>
  <c r="R143" i="12"/>
  <c r="R142" i="12"/>
  <c r="R139" i="12"/>
  <c r="S139" i="12" s="1"/>
  <c r="R131" i="12"/>
  <c r="T131" i="12" s="1"/>
  <c r="U131" i="12" s="1"/>
  <c r="R130" i="12"/>
  <c r="V130" i="12" s="1"/>
  <c r="W130" i="12" s="1"/>
  <c r="R129" i="12"/>
  <c r="S129" i="12" s="1"/>
  <c r="R128" i="12"/>
  <c r="V128" i="12" s="1"/>
  <c r="W128" i="12" s="1"/>
  <c r="R127" i="12"/>
  <c r="S127" i="12" s="1"/>
  <c r="R126" i="12"/>
  <c r="V126" i="12" s="1"/>
  <c r="W126" i="12" s="1"/>
  <c r="R125" i="12"/>
  <c r="R121" i="12"/>
  <c r="T121" i="12" s="1"/>
  <c r="U121" i="12" s="1"/>
  <c r="R120" i="12"/>
  <c r="S120" i="12" s="1"/>
  <c r="R119" i="12"/>
  <c r="V119" i="12" s="1"/>
  <c r="W119" i="12" s="1"/>
  <c r="R118" i="12"/>
  <c r="V118" i="12" s="1"/>
  <c r="W118" i="12" s="1"/>
  <c r="R116" i="12"/>
  <c r="T116" i="12" s="1"/>
  <c r="U116" i="12" s="1"/>
  <c r="R115" i="12"/>
  <c r="S115" i="12" s="1"/>
  <c r="R114" i="12"/>
  <c r="T114" i="12" s="1"/>
  <c r="U114" i="12" s="1"/>
  <c r="R113" i="12"/>
  <c r="V113" i="12" s="1"/>
  <c r="W113" i="12" s="1"/>
  <c r="R111" i="12"/>
  <c r="V111" i="12" s="1"/>
  <c r="W111" i="12" s="1"/>
  <c r="R110" i="12"/>
  <c r="S110" i="12" s="1"/>
  <c r="R109" i="12"/>
  <c r="V109" i="12" s="1"/>
  <c r="W109" i="12" s="1"/>
  <c r="R108" i="12"/>
  <c r="S108" i="12" s="1"/>
  <c r="R107" i="12"/>
  <c r="V107" i="12" s="1"/>
  <c r="W107" i="12" s="1"/>
  <c r="R106" i="12"/>
  <c r="V106" i="12" s="1"/>
  <c r="W106" i="12" s="1"/>
  <c r="R105" i="12"/>
  <c r="R100" i="12"/>
  <c r="V100" i="12" s="1"/>
  <c r="W100" i="12" s="1"/>
  <c r="R97" i="12"/>
  <c r="V97" i="12" s="1"/>
  <c r="W97" i="12" s="1"/>
  <c r="R89" i="12"/>
  <c r="S89" i="12" s="1"/>
  <c r="R325" i="12"/>
  <c r="V325" i="12" s="1"/>
  <c r="W325" i="12" s="1"/>
  <c r="R320" i="12"/>
  <c r="V320" i="12" s="1"/>
  <c r="W320" i="12" s="1"/>
  <c r="R319" i="12"/>
  <c r="S319" i="12" s="1"/>
  <c r="R318" i="12"/>
  <c r="T318" i="12" s="1"/>
  <c r="U318" i="12" s="1"/>
  <c r="R317" i="12"/>
  <c r="S317" i="12" s="1"/>
  <c r="R311" i="12"/>
  <c r="R310" i="12"/>
  <c r="T310" i="12" s="1"/>
  <c r="U310" i="12" s="1"/>
  <c r="R309" i="12"/>
  <c r="V309" i="12" s="1"/>
  <c r="W309" i="12" s="1"/>
  <c r="R308" i="12"/>
  <c r="T308" i="12" s="1"/>
  <c r="U308" i="12" s="1"/>
  <c r="R307" i="12"/>
  <c r="T307" i="12" s="1"/>
  <c r="U307" i="12" s="1"/>
  <c r="R306" i="12"/>
  <c r="T306" i="12" s="1"/>
  <c r="U306" i="12" s="1"/>
  <c r="R305" i="12"/>
  <c r="T305" i="12" s="1"/>
  <c r="U305" i="12" s="1"/>
  <c r="R304" i="12"/>
  <c r="T304" i="12" s="1"/>
  <c r="U304" i="12" s="1"/>
  <c r="R303" i="12"/>
  <c r="R292" i="12"/>
  <c r="T292" i="12" s="1"/>
  <c r="U292" i="12" s="1"/>
  <c r="R291" i="12"/>
  <c r="V291" i="12" s="1"/>
  <c r="W291" i="12" s="1"/>
  <c r="R288" i="12"/>
  <c r="S288" i="12" s="1"/>
  <c r="R287" i="12"/>
  <c r="S287" i="12" s="1"/>
  <c r="R281" i="12"/>
  <c r="V281" i="12" s="1"/>
  <c r="W281" i="12" s="1"/>
  <c r="R278" i="12"/>
  <c r="R277" i="12"/>
  <c r="R272" i="12"/>
  <c r="V272" i="12" s="1"/>
  <c r="W272" i="12" s="1"/>
  <c r="R271" i="12"/>
  <c r="S271" i="12" s="1"/>
  <c r="R270" i="12"/>
  <c r="S270" i="12" s="1"/>
  <c r="R268" i="12"/>
  <c r="T268" i="12" s="1"/>
  <c r="R258" i="12"/>
  <c r="V258" i="12" s="1"/>
  <c r="W258" i="12" s="1"/>
  <c r="R257" i="12"/>
  <c r="T257" i="12" s="1"/>
  <c r="U257" i="12" s="1"/>
  <c r="R256" i="12"/>
  <c r="R255" i="12"/>
  <c r="R254" i="12"/>
  <c r="T254" i="12" s="1"/>
  <c r="U254" i="12" s="1"/>
  <c r="R253" i="12"/>
  <c r="V253" i="12" s="1"/>
  <c r="W253" i="12" s="1"/>
  <c r="R252" i="12"/>
  <c r="V252" i="12" s="1"/>
  <c r="W252" i="12" s="1"/>
  <c r="R251" i="12"/>
  <c r="S251" i="12" s="1"/>
  <c r="R241" i="12"/>
  <c r="V241" i="12" s="1"/>
  <c r="W241" i="12" s="1"/>
  <c r="R240" i="12"/>
  <c r="S240" i="12" s="1"/>
  <c r="R238" i="12"/>
  <c r="S238" i="12" s="1"/>
  <c r="R237" i="12"/>
  <c r="R236" i="12"/>
  <c r="T236" i="12" s="1"/>
  <c r="U236" i="12" s="1"/>
  <c r="R232" i="12"/>
  <c r="S232" i="12" s="1"/>
  <c r="R231" i="12"/>
  <c r="S231" i="12" s="1"/>
  <c r="R230" i="12"/>
  <c r="S230" i="12" s="1"/>
  <c r="R227" i="12"/>
  <c r="V227" i="12" s="1"/>
  <c r="W227" i="12" s="1"/>
  <c r="R149" i="12"/>
  <c r="T149" i="12" s="1"/>
  <c r="U149" i="12" s="1"/>
  <c r="R138" i="12"/>
  <c r="R137" i="12"/>
  <c r="R136" i="12"/>
  <c r="T136" i="12" s="1"/>
  <c r="U136" i="12" s="1"/>
  <c r="R135" i="12"/>
  <c r="V135" i="12" s="1"/>
  <c r="W135" i="12" s="1"/>
  <c r="R99" i="12"/>
  <c r="V99" i="12" s="1"/>
  <c r="W99" i="12" s="1"/>
  <c r="R96" i="12"/>
  <c r="V96" i="12" s="1"/>
  <c r="W96" i="12" s="1"/>
  <c r="R94" i="12"/>
  <c r="V94" i="12" s="1"/>
  <c r="W94" i="12" s="1"/>
  <c r="R93" i="12"/>
  <c r="S93" i="12" s="1"/>
  <c r="R87" i="12"/>
  <c r="V87" i="12" s="1"/>
  <c r="W87" i="12" s="1"/>
  <c r="R79" i="12"/>
  <c r="V79" i="12" s="1"/>
  <c r="W79" i="12" s="1"/>
  <c r="R78" i="12"/>
  <c r="T78" i="12" s="1"/>
  <c r="U78" i="12" s="1"/>
  <c r="R75" i="12"/>
  <c r="V75" i="12" s="1"/>
  <c r="W75" i="12" s="1"/>
  <c r="R71" i="12"/>
  <c r="S71" i="12" s="1"/>
  <c r="R70" i="12"/>
  <c r="S70" i="12" s="1"/>
  <c r="R69" i="12"/>
  <c r="V69" i="12" s="1"/>
  <c r="W69" i="12" s="1"/>
  <c r="R67" i="12"/>
  <c r="V67" i="12" s="1"/>
  <c r="W67" i="12" s="1"/>
  <c r="R63" i="12"/>
  <c r="S63" i="12" s="1"/>
  <c r="R61" i="12"/>
  <c r="V61" i="12" s="1"/>
  <c r="W61" i="12" s="1"/>
  <c r="R59" i="12"/>
  <c r="T59" i="12" s="1"/>
  <c r="U59" i="12" s="1"/>
  <c r="R55" i="12"/>
  <c r="V55" i="12" s="1"/>
  <c r="W55" i="12" s="1"/>
  <c r="R54" i="12"/>
  <c r="T54" i="12" s="1"/>
  <c r="U54" i="12" s="1"/>
  <c r="R48" i="12"/>
  <c r="V48" i="12" s="1"/>
  <c r="W48" i="12" s="1"/>
  <c r="V339" i="12"/>
  <c r="W339" i="12" s="1"/>
  <c r="S339" i="12"/>
  <c r="T138" i="12"/>
  <c r="U138" i="12" s="1"/>
  <c r="S275" i="12"/>
  <c r="V151" i="12"/>
  <c r="W151" i="12" s="1"/>
  <c r="T339" i="12"/>
  <c r="U339" i="12" s="1"/>
  <c r="S31" i="13"/>
  <c r="R62" i="12"/>
  <c r="S62" i="12" s="1"/>
  <c r="R60" i="12"/>
  <c r="S60" i="12" s="1"/>
  <c r="R58" i="12"/>
  <c r="T58" i="12" s="1"/>
  <c r="U58" i="12" s="1"/>
  <c r="T15" i="12"/>
  <c r="U15" i="12" s="1"/>
  <c r="R50" i="12"/>
  <c r="T50" i="12" s="1"/>
  <c r="V15" i="12"/>
  <c r="W15" i="12" s="1"/>
  <c r="S15" i="12"/>
  <c r="R45" i="12"/>
  <c r="V45" i="12" s="1"/>
  <c r="W45" i="12" s="1"/>
  <c r="V124" i="12" l="1"/>
  <c r="W124" i="12" s="1"/>
  <c r="T323" i="12"/>
  <c r="U323" i="12" s="1"/>
  <c r="S247" i="12"/>
  <c r="V264" i="12"/>
  <c r="W264" i="12" s="1"/>
  <c r="S264" i="12"/>
  <c r="T151" i="12"/>
  <c r="U151" i="12" s="1"/>
  <c r="T245" i="12"/>
  <c r="U245" i="12" s="1"/>
  <c r="T211" i="12"/>
  <c r="U211" i="12" s="1"/>
  <c r="T170" i="12"/>
  <c r="U170" i="12" s="1"/>
  <c r="T72" i="12"/>
  <c r="U72" i="12" s="1"/>
  <c r="T290" i="12"/>
  <c r="U290" i="12" s="1"/>
  <c r="T262" i="12"/>
  <c r="U262" i="12" s="1"/>
  <c r="V161" i="12"/>
  <c r="W161" i="12" s="1"/>
  <c r="S219" i="12"/>
  <c r="T118" i="12"/>
  <c r="U118" i="12" s="1"/>
  <c r="V116" i="12"/>
  <c r="W116" i="12" s="1"/>
  <c r="S283" i="12"/>
  <c r="V189" i="12"/>
  <c r="W189" i="12" s="1"/>
  <c r="T322" i="12"/>
  <c r="U322" i="12" s="1"/>
  <c r="T87" i="12"/>
  <c r="U87" i="12" s="1"/>
  <c r="T325" i="12"/>
  <c r="U325" i="12" s="1"/>
  <c r="V63" i="12"/>
  <c r="W63" i="12" s="1"/>
  <c r="V283" i="12"/>
  <c r="W283" i="12" s="1"/>
  <c r="S253" i="12"/>
  <c r="T219" i="12"/>
  <c r="U219" i="12" s="1"/>
  <c r="V317" i="12"/>
  <c r="W317" i="12" s="1"/>
  <c r="S224" i="12"/>
  <c r="T281" i="12"/>
  <c r="U281" i="12" s="1"/>
  <c r="V220" i="12"/>
  <c r="W220" i="12" s="1"/>
  <c r="T212" i="12"/>
  <c r="U212" i="12" s="1"/>
  <c r="T202" i="12"/>
  <c r="U202" i="12" s="1"/>
  <c r="T240" i="12"/>
  <c r="U240" i="12" s="1"/>
  <c r="T85" i="12"/>
  <c r="U85" i="12" s="1"/>
  <c r="V210" i="12"/>
  <c r="W210" i="12" s="1"/>
  <c r="S150" i="12"/>
  <c r="V50" i="12"/>
  <c r="W50" i="12" s="1"/>
  <c r="V78" i="12"/>
  <c r="W78" i="12" s="1"/>
  <c r="V115" i="12"/>
  <c r="W115" i="12" s="1"/>
  <c r="S186" i="12"/>
  <c r="S131" i="12"/>
  <c r="V322" i="12"/>
  <c r="W322" i="12" s="1"/>
  <c r="T243" i="12"/>
  <c r="U243" i="12" s="1"/>
  <c r="V148" i="12"/>
  <c r="W148" i="12" s="1"/>
  <c r="S245" i="12"/>
  <c r="V73" i="12"/>
  <c r="W73" i="12" s="1"/>
  <c r="T186" i="12"/>
  <c r="U186" i="12" s="1"/>
  <c r="V287" i="12"/>
  <c r="W287" i="12" s="1"/>
  <c r="S258" i="12"/>
  <c r="S209" i="12"/>
  <c r="V202" i="12"/>
  <c r="W202" i="12" s="1"/>
  <c r="V288" i="12"/>
  <c r="W288" i="12" s="1"/>
  <c r="S227" i="12"/>
  <c r="E15" i="13" s="1"/>
  <c r="S286" i="12"/>
  <c r="V318" i="12"/>
  <c r="W318" i="12" s="1"/>
  <c r="T207" i="12"/>
  <c r="U207" i="12" s="1"/>
  <c r="V231" i="12"/>
  <c r="W231" i="12" s="1"/>
  <c r="S192" i="12"/>
  <c r="T107" i="12"/>
  <c r="U107" i="12" s="1"/>
  <c r="T253" i="12"/>
  <c r="U253" i="12" s="1"/>
  <c r="T67" i="12"/>
  <c r="U67" i="12" s="1"/>
  <c r="V282" i="12"/>
  <c r="W282" i="12" s="1"/>
  <c r="V285" i="12"/>
  <c r="W285" i="12" s="1"/>
  <c r="S158" i="12"/>
  <c r="S188" i="12"/>
  <c r="T192" i="12"/>
  <c r="U192" i="12" s="1"/>
  <c r="T320" i="12"/>
  <c r="U320" i="12" s="1"/>
  <c r="V173" i="12"/>
  <c r="W173" i="12" s="1"/>
  <c r="V262" i="12"/>
  <c r="W262" i="12" s="1"/>
  <c r="S116" i="12"/>
  <c r="S78" i="12"/>
  <c r="S285" i="12"/>
  <c r="V158" i="12"/>
  <c r="W158" i="12" s="1"/>
  <c r="T188" i="12"/>
  <c r="U188" i="12" s="1"/>
  <c r="T111" i="12"/>
  <c r="U111" i="12" s="1"/>
  <c r="V108" i="12"/>
  <c r="W108" i="12" s="1"/>
  <c r="T79" i="12"/>
  <c r="U79" i="12" s="1"/>
  <c r="S76" i="12"/>
  <c r="S168" i="12"/>
  <c r="V168" i="12"/>
  <c r="W168" i="12" s="1"/>
  <c r="T199" i="12"/>
  <c r="U199" i="12" s="1"/>
  <c r="V199" i="12"/>
  <c r="W199" i="12" s="1"/>
  <c r="V197" i="12"/>
  <c r="W197" i="12" s="1"/>
  <c r="S94" i="12"/>
  <c r="T284" i="12"/>
  <c r="U284" i="12" s="1"/>
  <c r="V85" i="12"/>
  <c r="W85" i="12" s="1"/>
  <c r="S221" i="12"/>
  <c r="V150" i="12"/>
  <c r="W150" i="12" s="1"/>
  <c r="S107" i="12"/>
  <c r="V62" i="12"/>
  <c r="W62" i="12" s="1"/>
  <c r="V208" i="12"/>
  <c r="W208" i="12" s="1"/>
  <c r="V131" i="12"/>
  <c r="W131" i="12" s="1"/>
  <c r="V251" i="12"/>
  <c r="W251" i="12" s="1"/>
  <c r="T180" i="12"/>
  <c r="U180" i="12" s="1"/>
  <c r="T130" i="12"/>
  <c r="U130" i="12" s="1"/>
  <c r="S97" i="12"/>
  <c r="T241" i="12"/>
  <c r="U241" i="12" s="1"/>
  <c r="T273" i="12"/>
  <c r="U273" i="12" s="1"/>
  <c r="V120" i="12"/>
  <c r="W120" i="12" s="1"/>
  <c r="S197" i="12"/>
  <c r="T119" i="12"/>
  <c r="U119" i="12" s="1"/>
  <c r="V72" i="12"/>
  <c r="W72" i="12" s="1"/>
  <c r="S86" i="12"/>
  <c r="T258" i="12"/>
  <c r="U258" i="12" s="1"/>
  <c r="V263" i="12"/>
  <c r="W263" i="12" s="1"/>
  <c r="T146" i="12"/>
  <c r="U146" i="12" s="1"/>
  <c r="S69" i="12"/>
  <c r="T62" i="12"/>
  <c r="U62" i="12" s="1"/>
  <c r="T128" i="12"/>
  <c r="U128" i="12" s="1"/>
  <c r="V230" i="12"/>
  <c r="W230" i="12" s="1"/>
  <c r="S243" i="12"/>
  <c r="S180" i="12"/>
  <c r="S130" i="12"/>
  <c r="V319" i="12"/>
  <c r="W319" i="12" s="1"/>
  <c r="C15" i="13"/>
  <c r="S292" i="12"/>
  <c r="T246" i="12"/>
  <c r="U246" i="12" s="1"/>
  <c r="T178" i="12"/>
  <c r="U178" i="12" s="1"/>
  <c r="S119" i="12"/>
  <c r="S291" i="12"/>
  <c r="V271" i="12"/>
  <c r="W271" i="12" s="1"/>
  <c r="S220" i="12"/>
  <c r="V86" i="12"/>
  <c r="W86" i="12" s="1"/>
  <c r="S284" i="12"/>
  <c r="S241" i="12"/>
  <c r="S128" i="12"/>
  <c r="T227" i="12"/>
  <c r="K38" i="13" s="1"/>
  <c r="V292" i="12"/>
  <c r="W292" i="12" s="1"/>
  <c r="V110" i="12"/>
  <c r="W110" i="12" s="1"/>
  <c r="V178" i="12"/>
  <c r="W178" i="12" s="1"/>
  <c r="S252" i="12"/>
  <c r="V170" i="12"/>
  <c r="W170" i="12" s="1"/>
  <c r="T198" i="12"/>
  <c r="U198" i="12" s="1"/>
  <c r="S109" i="12"/>
  <c r="S162" i="12"/>
  <c r="T162" i="12"/>
  <c r="U162" i="12" s="1"/>
  <c r="T167" i="12"/>
  <c r="U167" i="12" s="1"/>
  <c r="T182" i="12"/>
  <c r="U182" i="12" s="1"/>
  <c r="V182" i="12"/>
  <c r="W182" i="12" s="1"/>
  <c r="T135" i="12"/>
  <c r="U135" i="12" s="1"/>
  <c r="V163" i="12"/>
  <c r="W163" i="12" s="1"/>
  <c r="S190" i="12"/>
  <c r="T190" i="12"/>
  <c r="U190" i="12" s="1"/>
  <c r="S193" i="12"/>
  <c r="T191" i="12"/>
  <c r="U191" i="12" s="1"/>
  <c r="V191" i="12"/>
  <c r="W191" i="12" s="1"/>
  <c r="T193" i="12"/>
  <c r="U193" i="12" s="1"/>
  <c r="V187" i="12"/>
  <c r="W187" i="12" s="1"/>
  <c r="S187" i="12"/>
  <c r="S91" i="12"/>
  <c r="T91" i="12"/>
  <c r="U91" i="12" s="1"/>
  <c r="S88" i="12"/>
  <c r="T88" i="12"/>
  <c r="U88" i="12" s="1"/>
  <c r="S73" i="12"/>
  <c r="V71" i="12"/>
  <c r="W71" i="12" s="1"/>
  <c r="V223" i="12"/>
  <c r="W223" i="12" s="1"/>
  <c r="S54" i="12"/>
  <c r="T208" i="12"/>
  <c r="U208" i="12" s="1"/>
  <c r="T163" i="12"/>
  <c r="U163" i="12" s="1"/>
  <c r="T288" i="12"/>
  <c r="U288" i="12" s="1"/>
  <c r="T251" i="12"/>
  <c r="U251" i="12" s="1"/>
  <c r="S79" i="12"/>
  <c r="S135" i="12"/>
  <c r="V247" i="12"/>
  <c r="W247" i="12" s="1"/>
  <c r="S306" i="12"/>
  <c r="S254" i="12"/>
  <c r="S136" i="12"/>
  <c r="T63" i="12"/>
  <c r="U63" i="12" s="1"/>
  <c r="S210" i="12"/>
  <c r="T148" i="12"/>
  <c r="U148" i="12" s="1"/>
  <c r="V89" i="12"/>
  <c r="W89" i="12" s="1"/>
  <c r="S203" i="12"/>
  <c r="S213" i="12"/>
  <c r="T47" i="12"/>
  <c r="U47" i="12" s="1"/>
  <c r="V203" i="12"/>
  <c r="W203" i="12" s="1"/>
  <c r="V54" i="12"/>
  <c r="W54" i="12" s="1"/>
  <c r="S263" i="12"/>
  <c r="S320" i="12"/>
  <c r="T230" i="12"/>
  <c r="U230" i="12" s="1"/>
  <c r="V254" i="12"/>
  <c r="W254" i="12" s="1"/>
  <c r="S169" i="12"/>
  <c r="V174" i="12"/>
  <c r="W174" i="12" s="1"/>
  <c r="S223" i="12"/>
  <c r="S323" i="12"/>
  <c r="S118" i="12"/>
  <c r="V268" i="12"/>
  <c r="W268" i="12" s="1"/>
  <c r="S67" i="12"/>
  <c r="V275" i="12"/>
  <c r="W275" i="12" s="1"/>
  <c r="S121" i="12"/>
  <c r="T97" i="12"/>
  <c r="U97" i="12" s="1"/>
  <c r="S87" i="12"/>
  <c r="S198" i="12"/>
  <c r="V169" i="12"/>
  <c r="W169" i="12" s="1"/>
  <c r="V58" i="12"/>
  <c r="W58" i="12" s="1"/>
  <c r="V244" i="12"/>
  <c r="W244" i="12" s="1"/>
  <c r="T173" i="12"/>
  <c r="U173" i="12" s="1"/>
  <c r="V307" i="12"/>
  <c r="W307" i="12" s="1"/>
  <c r="S268" i="12"/>
  <c r="T96" i="12"/>
  <c r="U96" i="12" s="1"/>
  <c r="V289" i="12"/>
  <c r="W289" i="12" s="1"/>
  <c r="V121" i="12"/>
  <c r="W121" i="12" s="1"/>
  <c r="T287" i="12"/>
  <c r="U287" i="12" s="1"/>
  <c r="S236" i="12"/>
  <c r="S273" i="12"/>
  <c r="V209" i="12"/>
  <c r="W209" i="12" s="1"/>
  <c r="T164" i="12"/>
  <c r="U164" i="12" s="1"/>
  <c r="T270" i="12"/>
  <c r="U270" i="12" s="1"/>
  <c r="T232" i="12"/>
  <c r="U232" i="12" s="1"/>
  <c r="T213" i="12"/>
  <c r="U213" i="12" s="1"/>
  <c r="S244" i="12"/>
  <c r="T108" i="12"/>
  <c r="U108" i="12" s="1"/>
  <c r="S307" i="12"/>
  <c r="S96" i="12"/>
  <c r="T289" i="12"/>
  <c r="U289" i="12" s="1"/>
  <c r="T272" i="12"/>
  <c r="U272" i="12" s="1"/>
  <c r="T161" i="12"/>
  <c r="U161" i="12" s="1"/>
  <c r="V224" i="12"/>
  <c r="W224" i="12" s="1"/>
  <c r="S310" i="12"/>
  <c r="V183" i="12"/>
  <c r="W183" i="12" s="1"/>
  <c r="T48" i="12"/>
  <c r="U48" i="12" s="1"/>
  <c r="V211" i="12"/>
  <c r="W211" i="12" s="1"/>
  <c r="S167" i="12"/>
  <c r="V157" i="12"/>
  <c r="W157" i="12" s="1"/>
  <c r="S318" i="12"/>
  <c r="S282" i="12"/>
  <c r="S239" i="12"/>
  <c r="V310" i="12"/>
  <c r="W310" i="12" s="1"/>
  <c r="V236" i="12"/>
  <c r="W236" i="12" s="1"/>
  <c r="T61" i="12"/>
  <c r="U61" i="12" s="1"/>
  <c r="V239" i="12"/>
  <c r="W239" i="12" s="1"/>
  <c r="T106" i="12"/>
  <c r="U106" i="12" s="1"/>
  <c r="V207" i="12"/>
  <c r="W207" i="12" s="1"/>
  <c r="V308" i="12"/>
  <c r="W308" i="12" s="1"/>
  <c r="T252" i="12"/>
  <c r="U252" i="12" s="1"/>
  <c r="T309" i="12"/>
  <c r="U309" i="12" s="1"/>
  <c r="S124" i="12"/>
  <c r="S305" i="12"/>
  <c r="T75" i="12"/>
  <c r="U75" i="12" s="1"/>
  <c r="S61" i="12"/>
  <c r="S106" i="12"/>
  <c r="T104" i="12"/>
  <c r="U104" i="12" s="1"/>
  <c r="T196" i="12"/>
  <c r="U196" i="12" s="1"/>
  <c r="T177" i="12"/>
  <c r="U177" i="12" s="1"/>
  <c r="V305" i="12"/>
  <c r="W305" i="12" s="1"/>
  <c r="S75" i="12"/>
  <c r="T127" i="12"/>
  <c r="U127" i="12" s="1"/>
  <c r="V136" i="12"/>
  <c r="W136" i="12" s="1"/>
  <c r="S149" i="12"/>
  <c r="T174" i="12"/>
  <c r="U174" i="12" s="1"/>
  <c r="S164" i="12"/>
  <c r="S146" i="12"/>
  <c r="S104" i="12"/>
  <c r="T221" i="12"/>
  <c r="U221" i="12" s="1"/>
  <c r="S217" i="12"/>
  <c r="T76" i="12"/>
  <c r="U76" i="12" s="1"/>
  <c r="T115" i="12"/>
  <c r="U115" i="12" s="1"/>
  <c r="T93" i="12"/>
  <c r="U93" i="12" s="1"/>
  <c r="S177" i="12"/>
  <c r="T206" i="12"/>
  <c r="U206" i="12" s="1"/>
  <c r="S196" i="12"/>
  <c r="T321" i="12"/>
  <c r="U321" i="12" s="1"/>
  <c r="V261" i="12"/>
  <c r="W261" i="12" s="1"/>
  <c r="K12" i="13"/>
  <c r="S58" i="12"/>
  <c r="V206" i="12"/>
  <c r="W206" i="12" s="1"/>
  <c r="S157" i="12"/>
  <c r="V240" i="12"/>
  <c r="W240" i="12" s="1"/>
  <c r="V127" i="12"/>
  <c r="W127" i="12" s="1"/>
  <c r="S111" i="12"/>
  <c r="T319" i="12"/>
  <c r="U319" i="12" s="1"/>
  <c r="V306" i="12"/>
  <c r="W306" i="12" s="1"/>
  <c r="S272" i="12"/>
  <c r="K15" i="13"/>
  <c r="T94" i="12"/>
  <c r="U94" i="12" s="1"/>
  <c r="V149" i="12"/>
  <c r="W149" i="12" s="1"/>
  <c r="S321" i="12"/>
  <c r="S261" i="12"/>
  <c r="S325" i="12"/>
  <c r="V270" i="12"/>
  <c r="W270" i="12" s="1"/>
  <c r="V93" i="12"/>
  <c r="W93" i="12" s="1"/>
  <c r="S103" i="12"/>
  <c r="S181" i="12"/>
  <c r="S216" i="12"/>
  <c r="T71" i="12"/>
  <c r="U71" i="12" s="1"/>
  <c r="S281" i="12"/>
  <c r="T183" i="12"/>
  <c r="U183" i="12" s="1"/>
  <c r="V139" i="12"/>
  <c r="W139" i="12" s="1"/>
  <c r="V70" i="12"/>
  <c r="W70" i="12" s="1"/>
  <c r="V222" i="12"/>
  <c r="W222" i="12" s="1"/>
  <c r="T222" i="12"/>
  <c r="U222" i="12" s="1"/>
  <c r="K18" i="13"/>
  <c r="T277" i="12"/>
  <c r="U277" i="12" s="1"/>
  <c r="C18" i="13"/>
  <c r="V277" i="12"/>
  <c r="W277" i="12" s="1"/>
  <c r="S277" i="12"/>
  <c r="S100" i="12"/>
  <c r="T100" i="12"/>
  <c r="U100" i="12" s="1"/>
  <c r="S153" i="12"/>
  <c r="V153" i="12"/>
  <c r="W153" i="12" s="1"/>
  <c r="T153" i="12"/>
  <c r="U153" i="12" s="1"/>
  <c r="T184" i="12"/>
  <c r="U184" i="12" s="1"/>
  <c r="S184" i="12"/>
  <c r="V184" i="12"/>
  <c r="W184" i="12" s="1"/>
  <c r="S204" i="12"/>
  <c r="V204" i="12"/>
  <c r="W204" i="12" s="1"/>
  <c r="V248" i="12"/>
  <c r="W248" i="12" s="1"/>
  <c r="S248" i="12"/>
  <c r="S279" i="12"/>
  <c r="V279" i="12"/>
  <c r="W279" i="12" s="1"/>
  <c r="V59" i="12"/>
  <c r="W59" i="12" s="1"/>
  <c r="S59" i="12"/>
  <c r="V138" i="12"/>
  <c r="W138" i="12" s="1"/>
  <c r="S138" i="12"/>
  <c r="T238" i="12"/>
  <c r="U238" i="12" s="1"/>
  <c r="V238" i="12"/>
  <c r="W238" i="12" s="1"/>
  <c r="T256" i="12"/>
  <c r="U256" i="12" s="1"/>
  <c r="S256" i="12"/>
  <c r="V256" i="12"/>
  <c r="W256" i="12" s="1"/>
  <c r="T278" i="12"/>
  <c r="U278" i="12" s="1"/>
  <c r="S278" i="12"/>
  <c r="V278" i="12"/>
  <c r="W278" i="12" s="1"/>
  <c r="S304" i="12"/>
  <c r="V304" i="12"/>
  <c r="W304" i="12" s="1"/>
  <c r="T317" i="12"/>
  <c r="U317" i="12" s="1"/>
  <c r="K20" i="13"/>
  <c r="C20" i="13"/>
  <c r="S105" i="12"/>
  <c r="T105" i="12"/>
  <c r="U105" i="12" s="1"/>
  <c r="V114" i="12"/>
  <c r="W114" i="12" s="1"/>
  <c r="S114" i="12"/>
  <c r="S126" i="12"/>
  <c r="T126" i="12"/>
  <c r="U126" i="12" s="1"/>
  <c r="V143" i="12"/>
  <c r="W143" i="12" s="1"/>
  <c r="S143" i="12"/>
  <c r="T143" i="12"/>
  <c r="U143" i="12" s="1"/>
  <c r="T154" i="12"/>
  <c r="U154" i="12" s="1"/>
  <c r="S154" i="12"/>
  <c r="V166" i="12"/>
  <c r="W166" i="12" s="1"/>
  <c r="T166" i="12"/>
  <c r="U166" i="12" s="1"/>
  <c r="S166" i="12"/>
  <c r="V176" i="12"/>
  <c r="W176" i="12" s="1"/>
  <c r="T176" i="12"/>
  <c r="U176" i="12" s="1"/>
  <c r="S176" i="12"/>
  <c r="V195" i="12"/>
  <c r="W195" i="12" s="1"/>
  <c r="T195" i="12"/>
  <c r="U195" i="12" s="1"/>
  <c r="V205" i="12"/>
  <c r="W205" i="12" s="1"/>
  <c r="T205" i="12"/>
  <c r="U205" i="12" s="1"/>
  <c r="T235" i="12"/>
  <c r="U235" i="12" s="1"/>
  <c r="V235" i="12"/>
  <c r="W235" i="12" s="1"/>
  <c r="S235" i="12"/>
  <c r="T260" i="12"/>
  <c r="U260" i="12" s="1"/>
  <c r="V260" i="12"/>
  <c r="W260" i="12" s="1"/>
  <c r="S260" i="12"/>
  <c r="T280" i="12"/>
  <c r="U280" i="12" s="1"/>
  <c r="V280" i="12"/>
  <c r="W280" i="12" s="1"/>
  <c r="S280" i="12"/>
  <c r="T293" i="12"/>
  <c r="U293" i="12" s="1"/>
  <c r="S293" i="12"/>
  <c r="V293" i="12"/>
  <c r="W293" i="12" s="1"/>
  <c r="C17" i="13"/>
  <c r="T255" i="12"/>
  <c r="U255" i="12" s="1"/>
  <c r="V255" i="12"/>
  <c r="W255" i="12" s="1"/>
  <c r="S311" i="12"/>
  <c r="V311" i="12"/>
  <c r="W311" i="12" s="1"/>
  <c r="V125" i="12"/>
  <c r="W125" i="12" s="1"/>
  <c r="T125" i="12"/>
  <c r="U125" i="12" s="1"/>
  <c r="T165" i="12"/>
  <c r="U165" i="12" s="1"/>
  <c r="V165" i="12"/>
  <c r="W165" i="12" s="1"/>
  <c r="S165" i="12"/>
  <c r="V194" i="12"/>
  <c r="W194" i="12" s="1"/>
  <c r="S194" i="12"/>
  <c r="T194" i="12"/>
  <c r="U194" i="12" s="1"/>
  <c r="C13" i="13"/>
  <c r="S255" i="12"/>
  <c r="S122" i="12"/>
  <c r="V122" i="12"/>
  <c r="W122" i="12" s="1"/>
  <c r="T122" i="12"/>
  <c r="U122" i="12" s="1"/>
  <c r="T55" i="12"/>
  <c r="U55" i="12" s="1"/>
  <c r="S55" i="12"/>
  <c r="V137" i="12"/>
  <c r="W137" i="12" s="1"/>
  <c r="S137" i="12"/>
  <c r="T303" i="12"/>
  <c r="S303" i="12"/>
  <c r="V303" i="12"/>
  <c r="W303" i="12" s="1"/>
  <c r="K19" i="13"/>
  <c r="S113" i="12"/>
  <c r="T113" i="12"/>
  <c r="U113" i="12" s="1"/>
  <c r="T142" i="12"/>
  <c r="U142" i="12" s="1"/>
  <c r="V142" i="12"/>
  <c r="W142" i="12" s="1"/>
  <c r="V175" i="12"/>
  <c r="W175" i="12" s="1"/>
  <c r="S175" i="12"/>
  <c r="K16" i="13"/>
  <c r="T233" i="12"/>
  <c r="U233" i="12" s="1"/>
  <c r="S233" i="12"/>
  <c r="K13" i="13"/>
  <c r="T137" i="12"/>
  <c r="U137" i="12" s="1"/>
  <c r="V105" i="12"/>
  <c r="W105" i="12" s="1"/>
  <c r="T237" i="12"/>
  <c r="U237" i="12" s="1"/>
  <c r="S237" i="12"/>
  <c r="C16" i="13"/>
  <c r="T248" i="12"/>
  <c r="U248" i="12" s="1"/>
  <c r="S125" i="12"/>
  <c r="T311" i="12"/>
  <c r="U311" i="12" s="1"/>
  <c r="S290" i="12"/>
  <c r="S142" i="12"/>
  <c r="S222" i="12"/>
  <c r="S45" i="12"/>
  <c r="T45" i="12"/>
  <c r="U45" i="12" s="1"/>
  <c r="C19" i="13"/>
  <c r="S102" i="12"/>
  <c r="V102" i="12"/>
  <c r="T102" i="12"/>
  <c r="U102" i="12" s="1"/>
  <c r="C38" i="13"/>
  <c r="V237" i="12"/>
  <c r="W237" i="12" s="1"/>
  <c r="T271" i="12"/>
  <c r="U271" i="12" s="1"/>
  <c r="S48" i="12"/>
  <c r="S246" i="12"/>
  <c r="T120" i="12"/>
  <c r="U120" i="12" s="1"/>
  <c r="T110" i="12"/>
  <c r="U110" i="12" s="1"/>
  <c r="T89" i="12"/>
  <c r="U89" i="12" s="1"/>
  <c r="T139" i="12"/>
  <c r="U139" i="12" s="1"/>
  <c r="S308" i="12"/>
  <c r="V257" i="12"/>
  <c r="W257" i="12" s="1"/>
  <c r="T70" i="12"/>
  <c r="U70" i="12" s="1"/>
  <c r="T216" i="12"/>
  <c r="U216" i="12" s="1"/>
  <c r="V103" i="12"/>
  <c r="S214" i="12"/>
  <c r="K17" i="13"/>
  <c r="V286" i="12"/>
  <c r="W286" i="12" s="1"/>
  <c r="T291" i="12"/>
  <c r="U291" i="12" s="1"/>
  <c r="S309" i="12"/>
  <c r="S257" i="12"/>
  <c r="T181" i="12"/>
  <c r="U181" i="12" s="1"/>
  <c r="V232" i="12"/>
  <c r="W232" i="12" s="1"/>
  <c r="T231" i="12"/>
  <c r="U231" i="12" s="1"/>
  <c r="T69" i="12"/>
  <c r="U69" i="12" s="1"/>
  <c r="V212" i="12"/>
  <c r="W212" i="12" s="1"/>
  <c r="T145" i="12"/>
  <c r="U145" i="12" s="1"/>
  <c r="S145" i="12"/>
  <c r="T99" i="12"/>
  <c r="U99" i="12" s="1"/>
  <c r="S99" i="12"/>
  <c r="U50" i="12"/>
  <c r="V60" i="12"/>
  <c r="W60" i="12" s="1"/>
  <c r="U268" i="12"/>
  <c r="C12" i="13"/>
  <c r="S50" i="12"/>
  <c r="K14" i="13"/>
  <c r="C14" i="13"/>
  <c r="V129" i="12"/>
  <c r="W129" i="12" s="1"/>
  <c r="T129" i="12"/>
  <c r="U129" i="12" s="1"/>
  <c r="S179" i="12"/>
  <c r="T179" i="12"/>
  <c r="U179" i="12" s="1"/>
  <c r="T60" i="12"/>
  <c r="U60" i="12" s="1"/>
  <c r="V152" i="12"/>
  <c r="W152" i="12" s="1"/>
  <c r="S152" i="12"/>
  <c r="T218" i="12"/>
  <c r="U218" i="12" s="1"/>
  <c r="V217" i="12"/>
  <c r="W217" i="12" s="1"/>
  <c r="V214" i="12"/>
  <c r="W214" i="12" s="1"/>
  <c r="S47" i="12"/>
  <c r="T109" i="12"/>
  <c r="U109" i="12" s="1"/>
  <c r="V101" i="12"/>
  <c r="T123" i="12"/>
  <c r="U123" i="12" s="1"/>
  <c r="V215" i="12"/>
  <c r="W215" i="12" s="1"/>
  <c r="S101" i="12"/>
  <c r="S123" i="12"/>
  <c r="V218" i="12"/>
  <c r="W218" i="12" s="1"/>
  <c r="T215" i="12"/>
  <c r="U215" i="12" s="1"/>
  <c r="U227" i="12" l="1"/>
  <c r="N38" i="13" s="1"/>
  <c r="G15" i="13"/>
  <c r="M15" i="13"/>
  <c r="O15" i="13" s="1"/>
  <c r="E18" i="13"/>
  <c r="G18" i="13" s="1"/>
  <c r="F39" i="13"/>
  <c r="N43" i="13"/>
  <c r="L40" i="13"/>
  <c r="L36" i="13"/>
  <c r="E20" i="13"/>
  <c r="G20" i="13" s="1"/>
  <c r="D43" i="13"/>
  <c r="K43" i="13"/>
  <c r="M18" i="13"/>
  <c r="O18" i="13" s="1"/>
  <c r="M16" i="13"/>
  <c r="O16" i="13" s="1"/>
  <c r="F40" i="13"/>
  <c r="N40" i="13"/>
  <c r="O40" i="13" s="1"/>
  <c r="D40" i="13"/>
  <c r="M20" i="13"/>
  <c r="O20" i="13" s="1"/>
  <c r="E13" i="13"/>
  <c r="G13" i="13" s="1"/>
  <c r="C43" i="13"/>
  <c r="K40" i="13"/>
  <c r="C40" i="13"/>
  <c r="K8" i="13"/>
  <c r="L43" i="13"/>
  <c r="D36" i="13"/>
  <c r="L39" i="13"/>
  <c r="L35" i="13"/>
  <c r="F43" i="13"/>
  <c r="M19" i="13"/>
  <c r="O19" i="13" s="1"/>
  <c r="F36" i="13"/>
  <c r="M17" i="13"/>
  <c r="O17" i="13" s="1"/>
  <c r="D39" i="13"/>
  <c r="N36" i="13"/>
  <c r="M13" i="13"/>
  <c r="O13" i="13" s="1"/>
  <c r="U303" i="12"/>
  <c r="K42" i="13"/>
  <c r="C42" i="13"/>
  <c r="N39" i="13"/>
  <c r="K36" i="13"/>
  <c r="E17" i="13"/>
  <c r="G17" i="13" s="1"/>
  <c r="L38" i="13"/>
  <c r="D38" i="13"/>
  <c r="F37" i="13"/>
  <c r="E19" i="13"/>
  <c r="G19" i="13" s="1"/>
  <c r="C41" i="13"/>
  <c r="C36" i="13"/>
  <c r="C39" i="13"/>
  <c r="E16" i="13"/>
  <c r="G16" i="13" s="1"/>
  <c r="K41" i="13"/>
  <c r="D37" i="13"/>
  <c r="K39" i="13"/>
  <c r="C8" i="13"/>
  <c r="L37" i="13"/>
  <c r="N37" i="13"/>
  <c r="D41" i="13"/>
  <c r="L41" i="13"/>
  <c r="N41" i="13"/>
  <c r="F41" i="13"/>
  <c r="M12" i="13"/>
  <c r="E12" i="13"/>
  <c r="F35" i="13"/>
  <c r="D35" i="13"/>
  <c r="N35" i="13"/>
  <c r="K37" i="13"/>
  <c r="K35" i="13"/>
  <c r="C35" i="13"/>
  <c r="E14" i="13"/>
  <c r="G14" i="13" s="1"/>
  <c r="M14" i="13"/>
  <c r="O14" i="13" s="1"/>
  <c r="C37" i="13"/>
  <c r="F38" i="13" l="1"/>
  <c r="O39" i="13"/>
  <c r="O43" i="13"/>
  <c r="G43" i="13"/>
  <c r="G39" i="13"/>
  <c r="O36" i="13"/>
  <c r="G40" i="13"/>
  <c r="G36" i="13"/>
  <c r="G37" i="13"/>
  <c r="O38" i="13"/>
  <c r="G38" i="13"/>
  <c r="L42" i="13"/>
  <c r="L31" i="13" s="1"/>
  <c r="D42" i="13"/>
  <c r="D31" i="13" s="1"/>
  <c r="N42" i="13"/>
  <c r="F42" i="13"/>
  <c r="O37" i="13"/>
  <c r="G35" i="13"/>
  <c r="C31" i="13"/>
  <c r="E8" i="13"/>
  <c r="G12" i="13"/>
  <c r="G8" i="13" s="1"/>
  <c r="K31" i="13"/>
  <c r="O12" i="13"/>
  <c r="O8" i="13" s="1"/>
  <c r="M8" i="13"/>
  <c r="G41" i="13"/>
  <c r="O35" i="13"/>
  <c r="O41" i="13"/>
  <c r="G42" i="13" l="1"/>
  <c r="G31" i="13" s="1"/>
  <c r="I32" i="13" s="1"/>
  <c r="O42" i="13"/>
  <c r="O31" i="13" s="1"/>
  <c r="F31" i="13"/>
  <c r="N31" i="13"/>
  <c r="I9" i="13"/>
  <c r="I10" i="13"/>
  <c r="I8" i="13"/>
  <c r="Q8" i="13"/>
  <c r="Q10" i="13"/>
  <c r="Q9" i="13"/>
  <c r="I31" i="13" l="1"/>
  <c r="I33" i="13"/>
  <c r="Q33" i="13"/>
  <c r="Q32" i="13"/>
  <c r="Q31" i="13"/>
</calcChain>
</file>

<file path=xl/sharedStrings.xml><?xml version="1.0" encoding="utf-8"?>
<sst xmlns="http://schemas.openxmlformats.org/spreadsheetml/2006/main" count="2048" uniqueCount="1187">
  <si>
    <t>LISTA KOMPLETNOŚCI DOKUMENTACJI</t>
  </si>
  <si>
    <t>Lp.</t>
  </si>
  <si>
    <t>PROJEKT</t>
  </si>
  <si>
    <t>NAZWA PLIKU</t>
  </si>
  <si>
    <t>UWAGI SPRAWDZAJĄCEGO</t>
  </si>
  <si>
    <t>PROJEKT:</t>
  </si>
  <si>
    <t>LISTA OZNACZEŃ DLA BIURA PROJEKTOWEGO</t>
  </si>
  <si>
    <t>U</t>
  </si>
  <si>
    <t>uwaga usunięta</t>
  </si>
  <si>
    <t>P</t>
  </si>
  <si>
    <t>prawidłowo</t>
  </si>
  <si>
    <t>ZW</t>
  </si>
  <si>
    <t>zostanie wprowadzone</t>
  </si>
  <si>
    <t>LISTA OZNACZEŃ DLA SPRAWDZAJĄCEGO</t>
  </si>
  <si>
    <t>ND</t>
  </si>
  <si>
    <t>nie dotyczy</t>
  </si>
  <si>
    <t>NK</t>
  </si>
  <si>
    <t>niekompletne</t>
  </si>
  <si>
    <t xml:space="preserve"> ? </t>
  </si>
  <si>
    <t>do uzgodnienia z Kaufland</t>
  </si>
  <si>
    <t>o</t>
  </si>
  <si>
    <t>brak opisu pom. w tabelce, legendzie</t>
  </si>
  <si>
    <t>x</t>
  </si>
  <si>
    <t>SPRAWDZENIE DOKUMENTACJI</t>
  </si>
  <si>
    <t>POPRAWNIE</t>
  </si>
  <si>
    <t>NIEPOPRAWNIE</t>
  </si>
  <si>
    <t>BRAK</t>
  </si>
  <si>
    <t>NIE SPRAWDZONO</t>
  </si>
  <si>
    <t>NIE DOTYCZY</t>
  </si>
  <si>
    <t>brak</t>
  </si>
  <si>
    <t>v</t>
  </si>
  <si>
    <t>poprawnie</t>
  </si>
  <si>
    <t xml:space="preserve">  </t>
  </si>
  <si>
    <t/>
  </si>
  <si>
    <t>DATA OTRZYMANIA [A/B/C]</t>
  </si>
  <si>
    <t>DATA SPRAWDZENIA [A/B/C]</t>
  </si>
  <si>
    <t>POPRAWNOŚĆ OZNACZENIA [tak/nie]</t>
  </si>
  <si>
    <t>TAK</t>
  </si>
  <si>
    <t>OZNACZENIE</t>
  </si>
  <si>
    <t>DO POPRAWY [T/N]</t>
  </si>
  <si>
    <t>NR RYSUNKU</t>
  </si>
  <si>
    <t>USZCZEGÓŁOWIENIA</t>
  </si>
  <si>
    <t>Konsultacja Projektu obejmuje przegląd projektu w celu oceny poprawności rozwiązań pod względem zgodności z KaBa, Zaleceniami i Standardami Kaufland. Konsultacja nie obejmuje rozwiązań konstrukcyjnych. Wszystkie usterki, których powodem jest niezgodność  z KaBa oraz z obowiązującymi przepisami, a które nie zostały zauważone przy Konsultacji Projektowej, lecz dopiero w terminie późniejszym, muszą zostać usunięte na koszt i przez Projektanta odpowiedzialnego za Projekt.
UWAGA ! PRZED WPROWADZENIEM ZMIAN DO PROJEKTÓW -  PONIŻSZE UWAGI, NIEZGODNOSCI I ZALECENIA ORAZ ZAKRES ZMIAN NALEŻY UZGODNIĆ Z KIEROWNIKIEM PROJEKTU KAUFLAND</t>
  </si>
  <si>
    <t xml:space="preserve">LKD </t>
  </si>
  <si>
    <t>LP</t>
  </si>
  <si>
    <t>DOKUMENTACJA</t>
  </si>
  <si>
    <t>RYSUNKI PODSTAWOWE</t>
  </si>
  <si>
    <t>PRZEKAZANYCH</t>
  </si>
  <si>
    <t>WZORC.</t>
  </si>
  <si>
    <t>RYSUNKI UZUPEŁNIAJĄCE</t>
  </si>
  <si>
    <t>UWAGI KONSULTANTA</t>
  </si>
  <si>
    <t>RYS. PODLEGAJĄCE KONSULTACJI Projekt Inwestorski</t>
  </si>
  <si>
    <t>RYS. PODLEGAJĄCE KONSULTACJI Projekt Deweloperski</t>
  </si>
  <si>
    <t>ZAKRES FORMULARZA DO AUTOMATYCZNEJ STATYSTYKI - PROSZĘ NIE WPROWADZAĆ ZMIAN</t>
  </si>
  <si>
    <t>NR REWIZJI</t>
  </si>
  <si>
    <t>DATA REWIZJI</t>
  </si>
  <si>
    <t>AKTUALNA REWIZJA</t>
  </si>
  <si>
    <t>TAK*</t>
  </si>
  <si>
    <t>WZORCOWYCH</t>
  </si>
  <si>
    <t>ILOŚĆ RYS.</t>
  </si>
  <si>
    <t>OCENA</t>
  </si>
  <si>
    <t>PROCENTOWA</t>
  </si>
  <si>
    <t>PROJEKT WYKONAWCZY BRANŻY ELEKTRYCZNEJ</t>
  </si>
  <si>
    <t>KP</t>
  </si>
  <si>
    <t>KONSULTACJA PROJEKTOWA</t>
  </si>
  <si>
    <t>KONSULTOWANYCH</t>
  </si>
  <si>
    <t xml:space="preserve">WZORCOWA ILOŚĆ </t>
  </si>
  <si>
    <t>RYSUNKÓW</t>
  </si>
  <si>
    <t>DO KONSULTACJI</t>
  </si>
  <si>
    <t>PORAWNOSCI</t>
  </si>
  <si>
    <t>OCENA TYLKO RYSUNKÓW PODLEGAJĄCYCH KONSULTACJI</t>
  </si>
  <si>
    <t>Projekt Inwestorski</t>
  </si>
  <si>
    <t>Projekt Deweloperski</t>
  </si>
  <si>
    <t>1 - RYSUNKI PODSTAWOWE
2 - RYSUNKI UZUPEŁNIAJĄCE</t>
  </si>
  <si>
    <t>3 - rysunek podstawowy: przekazany, do poprawy
4 - rysunek podstawowy: przekazany, prawidłowy
5 - rysunek uzupełniający: przekazany, do poprawy
6 - rysunek uzupełniający: przekazany, prawidłowy</t>
  </si>
  <si>
    <t>Konsultacja projektowa</t>
  </si>
  <si>
    <t>Lista kompletności dokumentacji</t>
  </si>
  <si>
    <t>1 - RYSUNEK PODSTAWOWY
2 - RYSUNEK UZUPEŁNIAJĄCY</t>
  </si>
  <si>
    <t>1 - RYSUNEK PODSTAWOWY PRZEKAZANO
2 - RYSUNEK UZUPEŁNIAJĄCY PRZEKAZANO</t>
  </si>
  <si>
    <t>POPRAWNYCH</t>
  </si>
  <si>
    <t>BRANŻA OGÓLNOBUDOWLANA</t>
  </si>
  <si>
    <t>Formalno-Prawne</t>
  </si>
  <si>
    <t>F1</t>
  </si>
  <si>
    <t>Wypis i wyrys z miejscowego planu zagospodarowania przestrzennego (warunki zabudowy)</t>
  </si>
  <si>
    <t>F2</t>
  </si>
  <si>
    <t>Decyzja WZiZT</t>
  </si>
  <si>
    <t>F3</t>
  </si>
  <si>
    <t>Zgodność projektu z MPZT lub WZiZT</t>
  </si>
  <si>
    <t>F4</t>
  </si>
  <si>
    <t>Szkic wytyczenia granic działki</t>
  </si>
  <si>
    <t>F5</t>
  </si>
  <si>
    <t>Warunki zasilania w energię elektryczną
 - umowa na przyłączenie do sieci energetycznej</t>
  </si>
  <si>
    <t>F6</t>
  </si>
  <si>
    <t>Warunki na dostawę wody i odprowadzenie ścieków  + umowa na przyłączenie do sieci wod - kan</t>
  </si>
  <si>
    <t>F7</t>
  </si>
  <si>
    <t>WARUNKI NA ODPROWADZENIE WÓD DESZCZOWYCH + umowa przyłaczeniowa</t>
  </si>
  <si>
    <t>F8</t>
  </si>
  <si>
    <t>Warunki zasilania w gaz  - umowa na przyłączenie do sieci gazowej</t>
  </si>
  <si>
    <t>F9</t>
  </si>
  <si>
    <t>Warunki - ciepłociąg  - umowa do dostawę ciepła</t>
  </si>
  <si>
    <t>F10</t>
  </si>
  <si>
    <t>Warunki przyłączenia do sieci telefonicznej
 - umowa na przyłączenie do sieci telefonicznej</t>
  </si>
  <si>
    <t>F11</t>
  </si>
  <si>
    <t>Decyzja wodno - prawna i operat wodno - prawny
 - warunki na odprowadzenie wody opadowej</t>
  </si>
  <si>
    <t>F12</t>
  </si>
  <si>
    <t>Warunki Zarządu Dróg, GDDKiA, inne - dla przebudowy zewnętrznego układu komunikacyjnego</t>
  </si>
  <si>
    <t>F13</t>
  </si>
  <si>
    <t>Decyzja - pozwolenie na przebudowę zewnętrznego układu komunikacyjnego (rondo, światła, skrzyżowania itp.)</t>
  </si>
  <si>
    <t>F14</t>
  </si>
  <si>
    <t>Warunki dotyczące wjazdów na działkę - uzgodnienia z zarządcami dróg</t>
  </si>
  <si>
    <t>F15</t>
  </si>
  <si>
    <t>Uzgodnienia z właścicielami gruntów (doprowadzenie w zasilania w media)</t>
  </si>
  <si>
    <t>F16</t>
  </si>
  <si>
    <t>Decyzja zgoda na odstępstwa od braku oświetlenia światłem dziennym pomieszczeń stałej pracy (wydana dla jakich pomieszczeń)</t>
  </si>
  <si>
    <t>F17</t>
  </si>
  <si>
    <t>Decyzja - zgoda na wycinkę drzew</t>
  </si>
  <si>
    <t>F18</t>
  </si>
  <si>
    <t>Decyzja Konserwatora zabytków - jeżeli wymagana</t>
  </si>
  <si>
    <t>F19</t>
  </si>
  <si>
    <t>Decyzja Wyższego Urzędu Górniczego - jeżeli wymagana</t>
  </si>
  <si>
    <t>F20</t>
  </si>
  <si>
    <t>Decyzja - archeologa - jeżeli wymagana</t>
  </si>
  <si>
    <t>F21</t>
  </si>
  <si>
    <t>Uzgodnienia i porozumienia z urzędem miasta
 - w załączeniu wykaz rzeczowy - zakres prac poza granicami działki</t>
  </si>
  <si>
    <t>F22</t>
  </si>
  <si>
    <t>Uzgodnienia i porozumienia ze starostwem powiatowym
 - w załączeniu wykaz rzeczowy - zakres prac poza granicami działki</t>
  </si>
  <si>
    <t>F23</t>
  </si>
  <si>
    <t>Decyzja - uzgodnienie projektu w ZUDP</t>
  </si>
  <si>
    <t>F24</t>
  </si>
  <si>
    <t>Pozwolenia budowlane:
 - pozwolenie na rozbiórkę
 - pozwolenie na budowę obiektu
 - pozwolenie na budowę - pylon
 - pozwolenie na budowę - imbiss
 - pozwolenie na budowę - …….</t>
  </si>
  <si>
    <t>F25</t>
  </si>
  <si>
    <t>Decyzja - zatwierdzająca projekt geologiczno-inżynierski</t>
  </si>
  <si>
    <t>F26</t>
  </si>
  <si>
    <t>Teczka 2: Geologia i geotechnika</t>
  </si>
  <si>
    <t>Geologia</t>
  </si>
  <si>
    <t>GG1</t>
  </si>
  <si>
    <t>GG2</t>
  </si>
  <si>
    <t>GG3</t>
  </si>
  <si>
    <t>GG4</t>
  </si>
  <si>
    <t>Teczka 3: PZT</t>
  </si>
  <si>
    <t>PZT</t>
  </si>
  <si>
    <t>PZ1</t>
  </si>
  <si>
    <t>PZT :</t>
  </si>
  <si>
    <t>Projekt Zagospodarowania Terenu (powinien zawierać:)
- określenie działek inwestycyjnych,
- określenie planów projektowanych instalacji zewnętrznych:
     - wodociągowej,
     - hydrantów zewnętrznych,
     - kanalizacji sanitanej,
     - kanaliazcji technologicznej,
     - kanalizacji deszczowej,
     - oświetlenia terenu,
     - instalacji zasilania energetycznego (pylony, studnie, przepompownie, zbiorniki),
     - instalacji WLZ,</t>
  </si>
  <si>
    <t xml:space="preserve"> - określenie planów projektowanych przyłącza:
     - wodociągowego,
     - kanalizacji sanitanej,
     - kanalizacji deszczowej,
     - energetycznego,
     - teletechnicznego,</t>
  </si>
  <si>
    <t xml:space="preserve"> - okreslenie planów projektowanych sieci:
     - wodociągowej,
     - kanalizacji sanitarnej,
     - kanalizacji deszczowej,
     - elektroenergetycznych,
     - teletechnicznych,</t>
  </si>
  <si>
    <t xml:space="preserve"> - określenie planów projektowanych przekładek niezbędnych instalacji,
 - okreslenie planów projektowanych przekładek niezbędnych przyłączy,
 - okreslenie planów projektowanych przekładek niezbednych sieci,</t>
  </si>
  <si>
    <t>Tereny zielone</t>
  </si>
  <si>
    <t>TZ1</t>
  </si>
  <si>
    <t>Inwentaryzacja terenów zielonych
- wycinka drzew, nasadzenia</t>
  </si>
  <si>
    <t>Mała architektura</t>
  </si>
  <si>
    <t>Architektura</t>
  </si>
  <si>
    <t>MA1</t>
  </si>
  <si>
    <t>Plan oszyldowania i elementów zabezpieczajacych</t>
  </si>
  <si>
    <t>MA2</t>
  </si>
  <si>
    <t xml:space="preserve"> - projekt ogrodzenia:
     - detal ogrodzenia
     - posadowienie ogrodzenia</t>
  </si>
  <si>
    <t>MA3</t>
  </si>
  <si>
    <t xml:space="preserve"> - detal montażu wiaty na wózki sklepowe</t>
  </si>
  <si>
    <t>MA4</t>
  </si>
  <si>
    <t xml:space="preserve"> - detal montażu oszyldowania pałąków i znaków drogowych</t>
  </si>
  <si>
    <t>MA5</t>
  </si>
  <si>
    <t xml:space="preserve"> - detal montażu polerów MA05</t>
  </si>
  <si>
    <t>MA6</t>
  </si>
  <si>
    <t xml:space="preserve"> - schody terenowe</t>
  </si>
  <si>
    <t>MA7</t>
  </si>
  <si>
    <t xml:space="preserve"> - ściana osłonowa strefy dostaw</t>
  </si>
  <si>
    <t>MA8</t>
  </si>
  <si>
    <t xml:space="preserve"> - pylon reklamowy WA2 (H=7,5m lub H=9,0m)</t>
  </si>
  <si>
    <t>MA9</t>
  </si>
  <si>
    <t xml:space="preserve"> - pylon reklamowy WA6.1 (H=16m lub H=22m)</t>
  </si>
  <si>
    <t>Teczka 4: Projekt Architektury</t>
  </si>
  <si>
    <t>AR1</t>
  </si>
  <si>
    <t>Architektura:</t>
  </si>
  <si>
    <t>Opis techniczny
- zestawienie głównych parametrów technicznych budynku</t>
  </si>
  <si>
    <t>AR2</t>
  </si>
  <si>
    <t>rzut przyziemia
z zaznaczeniem,opisem i lokalizacją wysokościową: przebić, krat przewałowych, 
z zaznaczeniem konstrukcji stalowych ram, drzwi, drabin itp
z zaznaczeniem wysokości ścian i rodzajem ścian</t>
  </si>
  <si>
    <t>AR3</t>
  </si>
  <si>
    <t>rzut pietra</t>
  </si>
  <si>
    <t>AR4</t>
  </si>
  <si>
    <t>AR5</t>
  </si>
  <si>
    <t>AR7</t>
  </si>
  <si>
    <t>AR8</t>
  </si>
  <si>
    <t>rzut sufitów wraz rozmieszczniem lamp, tryskaczy, czujek, głosników itp. (koordynacja) - dotyczy wszystkich pomieszczeń</t>
  </si>
  <si>
    <t>Ewakuacja</t>
  </si>
  <si>
    <t>AR9</t>
  </si>
  <si>
    <t>Plan Ewakuacji:</t>
  </si>
  <si>
    <t>AR9a</t>
  </si>
  <si>
    <t>Plan podziału na strefy pożarowe, wydzielenia i oddzielenia pożarowe, parametry ścian oddzieleń i wydzieleń p-poż, plan ewakuacji, zasięgi działania hydrantów</t>
  </si>
  <si>
    <t>Elewacje</t>
  </si>
  <si>
    <t>AR10</t>
  </si>
  <si>
    <t>Architektura elewacje</t>
  </si>
  <si>
    <t>elewacja północna</t>
  </si>
  <si>
    <t>AR11</t>
  </si>
  <si>
    <t>elewacja południowa</t>
  </si>
  <si>
    <t>AR12</t>
  </si>
  <si>
    <t>elewacja zachodnia</t>
  </si>
  <si>
    <t>AR13</t>
  </si>
  <si>
    <t>elewacja wschodnia</t>
  </si>
  <si>
    <t>AR14</t>
  </si>
  <si>
    <t>Przekroje</t>
  </si>
  <si>
    <t>AR15</t>
  </si>
  <si>
    <t>Architektura przekroje</t>
  </si>
  <si>
    <t xml:space="preserve"> - przekroje poprzeczne i wzdłuzne (charakterystyczne)
  - dokładny opis warstw i wymiary</t>
  </si>
  <si>
    <t>Drzwi, okna, bramy, ścianki systemowe</t>
  </si>
  <si>
    <t>AR16</t>
  </si>
  <si>
    <t xml:space="preserve"> - zestawienie stolarki </t>
  </si>
  <si>
    <t>AR17</t>
  </si>
  <si>
    <t>AR18</t>
  </si>
  <si>
    <t xml:space="preserve"> - zestawienie bram</t>
  </si>
  <si>
    <t>AR19</t>
  </si>
  <si>
    <t xml:space="preserve"> - zestawienie ścianek systemowych toalet klientów</t>
  </si>
  <si>
    <t>Odboje i zabezpieczenia</t>
  </si>
  <si>
    <t>Architektura Detale</t>
  </si>
  <si>
    <t>AD1</t>
  </si>
  <si>
    <t>Arch.- Detal:</t>
  </si>
  <si>
    <t xml:space="preserve"> - plansza RS + malowanie</t>
  </si>
  <si>
    <t>AD2</t>
  </si>
  <si>
    <t>AD3</t>
  </si>
  <si>
    <t>AD4</t>
  </si>
  <si>
    <t>AD6</t>
  </si>
  <si>
    <t>AD7</t>
  </si>
  <si>
    <t>AD8</t>
  </si>
  <si>
    <t xml:space="preserve"> - RS12</t>
  </si>
  <si>
    <t>AD9</t>
  </si>
  <si>
    <t xml:space="preserve"> - RS 13 ściana najemcy od strony pasazu</t>
  </si>
  <si>
    <t xml:space="preserve"> - RS 14 chłodnia</t>
  </si>
  <si>
    <t>AD10</t>
  </si>
  <si>
    <t xml:space="preserve"> - RS 15 chłodnia/mroźnia</t>
  </si>
  <si>
    <t>AD11</t>
  </si>
  <si>
    <t xml:space="preserve"> - RS 16 przed chłodnią</t>
  </si>
  <si>
    <t>AD12</t>
  </si>
  <si>
    <t xml:space="preserve"> - RS18</t>
  </si>
  <si>
    <t>AD13</t>
  </si>
  <si>
    <t xml:space="preserve"> - RS19</t>
  </si>
  <si>
    <t>AD14</t>
  </si>
  <si>
    <t xml:space="preserve"> - RS 21 - rama drzwi magazynu
 - RS 21.1 
 - RS 21.2 - winda towarowa</t>
  </si>
  <si>
    <t>AD15</t>
  </si>
  <si>
    <t>AD16</t>
  </si>
  <si>
    <t xml:space="preserve"> - RS 25</t>
  </si>
  <si>
    <t>AD17</t>
  </si>
  <si>
    <t xml:space="preserve"> - RS26 - ochrona bramy szybkobieżnej</t>
  </si>
  <si>
    <t>AD18</t>
  </si>
  <si>
    <t>AD19</t>
  </si>
  <si>
    <t>AD20</t>
  </si>
  <si>
    <t>AD21</t>
  </si>
  <si>
    <t xml:space="preserve"> - IG 01 balustrada wewnętrzne i zewnętrzne</t>
  </si>
  <si>
    <t>AD22</t>
  </si>
  <si>
    <t xml:space="preserve"> - IG 02 poręcze</t>
  </si>
  <si>
    <t>AD23</t>
  </si>
  <si>
    <t>AD24</t>
  </si>
  <si>
    <t>AD25</t>
  </si>
  <si>
    <t>Sposób mocowania osłony ochronnej (płachty) oddzielnie dla każdego pola</t>
  </si>
  <si>
    <t>AD26</t>
  </si>
  <si>
    <t>Sufity, sucha zabudowa</t>
  </si>
  <si>
    <t xml:space="preserve"> - sufit MWS rozmieszczenie lamp</t>
  </si>
  <si>
    <t>AD27</t>
  </si>
  <si>
    <t xml:space="preserve"> - blenda najemcy</t>
  </si>
  <si>
    <t>AD28</t>
  </si>
  <si>
    <t xml:space="preserve"> - blenda MWS</t>
  </si>
  <si>
    <t>AD29</t>
  </si>
  <si>
    <t xml:space="preserve"> - blenda Piekarni 8.01</t>
  </si>
  <si>
    <t>AD30</t>
  </si>
  <si>
    <t xml:space="preserve"> - kurtyna dymowa</t>
  </si>
  <si>
    <t>AD31</t>
  </si>
  <si>
    <t xml:space="preserve"> - ściana dymoszczelna - detal połączenia z blachą trapezową w układzie wzdłuż i w poprzek trapezu, detale połaczeń z przegrodami, opracowanie techniczne</t>
  </si>
  <si>
    <t>Elementy montażowe i detale Chłodni / Mroźni</t>
  </si>
  <si>
    <t>AD32</t>
  </si>
  <si>
    <t xml:space="preserve"> - przekroje i detale posadzki mroźni / chłodni
 - detal izolacji posadzki przy drzwiach chłodnia / mroźnia
 - detal izolacji posadzki przy drzwiach chłodnia / magazyn</t>
  </si>
  <si>
    <t>AD33</t>
  </si>
  <si>
    <t xml:space="preserve"> - detal rozmieszczenia urządzeń przy drzwiach do chłodni
 - detal ochrony drzwi chłodni i mroźni (kład drzwi z odbojami)</t>
  </si>
  <si>
    <t>Meble</t>
  </si>
  <si>
    <t>AD34</t>
  </si>
  <si>
    <t xml:space="preserve"> - mebel kuchenny pom 3.18</t>
  </si>
  <si>
    <t>AD35</t>
  </si>
  <si>
    <t xml:space="preserve"> - mebel kuchenny pom 5.06/5.07 MWS</t>
  </si>
  <si>
    <t>Drobne konstrukcje stalowe</t>
  </si>
  <si>
    <t xml:space="preserve"> - zestawienie barierek ochronnych wewnętrznych i zewnętrznych</t>
  </si>
  <si>
    <t>AD36</t>
  </si>
  <si>
    <t xml:space="preserve"> - okratowanie rampy, drzwi i drzwi do prasokontenerów, rozkład siatek i maskownic UF01 i UF02</t>
  </si>
  <si>
    <t>AD37</t>
  </si>
  <si>
    <t xml:space="preserve"> - kraty okienne + kraty okienne toalet</t>
  </si>
  <si>
    <t>AD38</t>
  </si>
  <si>
    <t>AD39</t>
  </si>
  <si>
    <t>AD40</t>
  </si>
  <si>
    <t xml:space="preserve"> - belka nadprożowa nad drzwiami AT01 wew i ewentualnie zew.</t>
  </si>
  <si>
    <t>AD41</t>
  </si>
  <si>
    <t>Mocowanie krat, kurtyn, zawiesi</t>
  </si>
  <si>
    <t>AD42</t>
  </si>
  <si>
    <t>AD43</t>
  </si>
  <si>
    <t xml:space="preserve"> - bramy rolowane na rampie</t>
  </si>
  <si>
    <t>Posadzka, wycieraczki, wpusty</t>
  </si>
  <si>
    <t>AD44</t>
  </si>
  <si>
    <t>AD45</t>
  </si>
  <si>
    <t xml:space="preserve"> - detal zakończenia płytek przy drzwiach zewnętrznych np. AT04, AT01, AT06 i pomieszczeń technicznych</t>
  </si>
  <si>
    <t>AD46</t>
  </si>
  <si>
    <t xml:space="preserve"> - przejście płytek przez sale sprzedaży a magazyn</t>
  </si>
  <si>
    <t>AD47</t>
  </si>
  <si>
    <t xml:space="preserve"> - przejście płytek przez magazyn a rampe</t>
  </si>
  <si>
    <t>AD48</t>
  </si>
  <si>
    <t xml:space="preserve"> - ułożenie płytek przy windach</t>
  </si>
  <si>
    <t>AD49</t>
  </si>
  <si>
    <t xml:space="preserve"> - ułożenie płytek przy chodnikach ruchomych</t>
  </si>
  <si>
    <t>AD50</t>
  </si>
  <si>
    <t xml:space="preserve"> - ułożenie płytek przy kratkach ściekowych</t>
  </si>
  <si>
    <t>AD51</t>
  </si>
  <si>
    <t xml:space="preserve"> - mata czyszcząca wycieraczki</t>
  </si>
  <si>
    <t>AD52</t>
  </si>
  <si>
    <t xml:space="preserve"> - nisza zrzutu wody w pom. 4.08</t>
  </si>
  <si>
    <t>AD53</t>
  </si>
  <si>
    <t xml:space="preserve"> - kanał chłodniczy MWS  </t>
  </si>
  <si>
    <t xml:space="preserve"> - piętro - detale izolacji  posadzki pom. mokrych wraz z wpustami i przejściami przez posadzkę</t>
  </si>
  <si>
    <t>Dach</t>
  </si>
  <si>
    <t>AD54</t>
  </si>
  <si>
    <t xml:space="preserve"> - zabezpieczenie securant, lokalizacja osprzętu</t>
  </si>
  <si>
    <t>AD55</t>
  </si>
  <si>
    <t xml:space="preserve"> - przelew dachowy</t>
  </si>
  <si>
    <t>AD56</t>
  </si>
  <si>
    <t xml:space="preserve"> - wpust dachowy + podłączenie do słupa</t>
  </si>
  <si>
    <t>AD57</t>
  </si>
  <si>
    <t>AD58</t>
  </si>
  <si>
    <t>AD59</t>
  </si>
  <si>
    <t xml:space="preserve"> - izolacja konstrukcji wsporczych przechodzących przez dach od strony dachu i od hali (koncesje centrala, konstrukcje pod agregaty chłodnicze, konstrukcje pod klimatyzatory)</t>
  </si>
  <si>
    <t>AD60</t>
  </si>
  <si>
    <t xml:space="preserve"> - daszek nad wejściem personalnym</t>
  </si>
  <si>
    <t>AD61</t>
  </si>
  <si>
    <t>AD62</t>
  </si>
  <si>
    <t xml:space="preserve"> Przejścia i osadzenia w dachu:
 - centrali wentylacyjnej
 - skraplaczy
 - czerpni i wyrzutni
 - komin piekarza
 - komin kotłowni
 - rury wydechowej agregatu</t>
  </si>
  <si>
    <t>AD63</t>
  </si>
  <si>
    <t xml:space="preserve"> - klimatyzatory UPS/KASA/Najemcy - konstrukcje + obróbki</t>
  </si>
  <si>
    <t>AD64</t>
  </si>
  <si>
    <t xml:space="preserve"> - przejscie i osadzenie świetlików, klap dymowych, wyłazu dachowego wraz z obrobkami</t>
  </si>
  <si>
    <t>Kłady ścian - aranżacja pomieszczeń</t>
  </si>
  <si>
    <t>AD65</t>
  </si>
  <si>
    <t xml:space="preserve"> - kłady ścian / toaleta dla klientów męska</t>
  </si>
  <si>
    <t>AD66</t>
  </si>
  <si>
    <t xml:space="preserve"> - kłady ścian / toaleta dla klientów damska</t>
  </si>
  <si>
    <t>AD67</t>
  </si>
  <si>
    <t xml:space="preserve"> - kłady ścian / toaleta dla klientów niepełnosprawnych</t>
  </si>
  <si>
    <t>AD68</t>
  </si>
  <si>
    <t xml:space="preserve"> - kłady ścian / toaleta dla personelu</t>
  </si>
  <si>
    <t>AD69</t>
  </si>
  <si>
    <t xml:space="preserve"> - kłady ścian / toaleta dla personelu MWS</t>
  </si>
  <si>
    <t>AD70</t>
  </si>
  <si>
    <t xml:space="preserve"> - kłady ścian / piekarnia</t>
  </si>
  <si>
    <t>AD71</t>
  </si>
  <si>
    <t xml:space="preserve"> - kłady ścian / sala sprzedaży MWS</t>
  </si>
  <si>
    <t>AD72</t>
  </si>
  <si>
    <t xml:space="preserve"> - kłady ścian / UPS (rozmieszczenie urządzeń)</t>
  </si>
  <si>
    <t>AD73</t>
  </si>
  <si>
    <t>AD74</t>
  </si>
  <si>
    <t xml:space="preserve"> - kłady ścian / dyrektor</t>
  </si>
  <si>
    <t>AD75</t>
  </si>
  <si>
    <t xml:space="preserve"> - kłady ścian / pom. dla niepalących</t>
  </si>
  <si>
    <t>AD76</t>
  </si>
  <si>
    <t xml:space="preserve"> - kłady ścian / pom. dla palących</t>
  </si>
  <si>
    <t>AD77</t>
  </si>
  <si>
    <t xml:space="preserve"> - kłady ścian toaleta w magazynie</t>
  </si>
  <si>
    <t>Ściany zew., obróbki</t>
  </si>
  <si>
    <t>AD78</t>
  </si>
  <si>
    <t>AD79</t>
  </si>
  <si>
    <t>AD80</t>
  </si>
  <si>
    <t>AD81</t>
  </si>
  <si>
    <t>AD82</t>
  </si>
  <si>
    <t>AD83</t>
  </si>
  <si>
    <t>AD84</t>
  </si>
  <si>
    <t>AD85</t>
  </si>
  <si>
    <t>AD86</t>
  </si>
  <si>
    <t>AD87</t>
  </si>
  <si>
    <t>AD88</t>
  </si>
  <si>
    <t>AD89</t>
  </si>
  <si>
    <t>AD90</t>
  </si>
  <si>
    <t>AD91</t>
  </si>
  <si>
    <t>AD93</t>
  </si>
  <si>
    <t>AD94</t>
  </si>
  <si>
    <t>Teczka 5A: Projekt Drogowy - Zewnętrzny</t>
  </si>
  <si>
    <t>Drogi - Zewnętrzne</t>
  </si>
  <si>
    <t>Układ drogowy - drogi zewnętrzne</t>
  </si>
  <si>
    <t>D1</t>
  </si>
  <si>
    <t>Układ Drogowy
- drogi zewnętrzne</t>
  </si>
  <si>
    <t xml:space="preserve"> Docelowej Przebudowy Układów Komunikacyjnych</t>
  </si>
  <si>
    <t>Teczka 5B: Projekt Drogowy Wewnetrzny</t>
  </si>
  <si>
    <t>Drogi i Parkingi</t>
  </si>
  <si>
    <t>Projekt Drogowy</t>
  </si>
  <si>
    <t>D2</t>
  </si>
  <si>
    <t>Projekt Drogowy:</t>
  </si>
  <si>
    <t>Opis techniczny
- opis technologi wykonania
Pozwolenie na budowę - jeżeli dotyczy</t>
  </si>
  <si>
    <t>D3</t>
  </si>
  <si>
    <t>D4</t>
  </si>
  <si>
    <t xml:space="preserve"> - plan warstwicowy</t>
  </si>
  <si>
    <t>D5</t>
  </si>
  <si>
    <t xml:space="preserve">Organizacja ruchu </t>
  </si>
  <si>
    <t>Przekroje drogowe</t>
  </si>
  <si>
    <t>D6</t>
  </si>
  <si>
    <t>Przekroje Drogowe:</t>
  </si>
  <si>
    <t>D7</t>
  </si>
  <si>
    <t>D8</t>
  </si>
  <si>
    <t>D9</t>
  </si>
  <si>
    <t>D10</t>
  </si>
  <si>
    <t>D11</t>
  </si>
  <si>
    <t>D12</t>
  </si>
  <si>
    <t>Detale drogowe</t>
  </si>
  <si>
    <t>D13</t>
  </si>
  <si>
    <t>Detale Drogowe:</t>
  </si>
  <si>
    <t xml:space="preserve"> - detal / obróbki wpustów drogowych w nawierzchniach asfaltowychi i nawierzchni z kostki betonowej</t>
  </si>
  <si>
    <t>D14</t>
  </si>
  <si>
    <t xml:space="preserve"> - detal obróbki studni w nawierzchni asfaltowej, nawierzchni z kostki betonowej i terenach zielonych</t>
  </si>
  <si>
    <t>D15</t>
  </si>
  <si>
    <t xml:space="preserve"> -  detal / połączenia płyty betonowej rampy z placem manewrowym</t>
  </si>
  <si>
    <t>D16</t>
  </si>
  <si>
    <t xml:space="preserve"> - detal koryta ciekowego wraz z wpustem</t>
  </si>
  <si>
    <t>D17</t>
  </si>
  <si>
    <t xml:space="preserve"> - detal obróbki masztów oświetleniowych w wysepkach na parkingu i terenach zielonych</t>
  </si>
  <si>
    <t>D18</t>
  </si>
  <si>
    <t xml:space="preserve"> - detal posadowienia krawężników</t>
  </si>
  <si>
    <t>Teczka 6: Konstrukcje prefabrykowane żelbetowe</t>
  </si>
  <si>
    <t>Prefabrykaty Żelbetowe</t>
  </si>
  <si>
    <t>Konstrukcja prefabrykowana żelbetowa</t>
  </si>
  <si>
    <t>KP1</t>
  </si>
  <si>
    <t>Konstrukcje Pref.żelbetowe:</t>
  </si>
  <si>
    <t xml:space="preserve"> - rysunek złozeniowy (widok ścian)</t>
  </si>
  <si>
    <t>KP2</t>
  </si>
  <si>
    <t xml:space="preserve"> - rysunek złozeniowy rzut przyziemia</t>
  </si>
  <si>
    <t>KP3</t>
  </si>
  <si>
    <t xml:space="preserve"> - stoposłupy</t>
  </si>
  <si>
    <t>KP4</t>
  </si>
  <si>
    <t xml:space="preserve"> - dzwigary</t>
  </si>
  <si>
    <t>KP5</t>
  </si>
  <si>
    <t xml:space="preserve"> - podwaliny</t>
  </si>
  <si>
    <t>KP6</t>
  </si>
  <si>
    <t xml:space="preserve"> - ściany </t>
  </si>
  <si>
    <t>KP7</t>
  </si>
  <si>
    <t xml:space="preserve"> - podciągi/belki</t>
  </si>
  <si>
    <t>KP8</t>
  </si>
  <si>
    <t xml:space="preserve"> - stropy</t>
  </si>
  <si>
    <t>Detale konstrukcyjne</t>
  </si>
  <si>
    <t>KP9</t>
  </si>
  <si>
    <t>Detale 
  - połączenie podwalina/ stoposłup
  - połączenie ściana pref./stoposłup
  - połaczenie podwalina/kaseta systemowa
  - połączenie stoposłup/belka
  - połączenie stoposłup/dźwigar</t>
  </si>
  <si>
    <t>KP10</t>
  </si>
  <si>
    <t>Detale:
 - połączenie ścianażelbetowa/stoposłup
 - połączenie ściana murowana/stoposłup
 - połaczenie ściana murowana/ściana pref.
 - połączenie ściana murowana/blacha trap.</t>
  </si>
  <si>
    <t>KP11</t>
  </si>
  <si>
    <t>Detale:
 - połaczenia ścian skarbca
 - połączenia ścian strefy wejscia gł.</t>
  </si>
  <si>
    <t>KP12</t>
  </si>
  <si>
    <t>Klatka schodowa:
 - rzut, przekrój
 - detale połaczeń</t>
  </si>
  <si>
    <t>KP13</t>
  </si>
  <si>
    <t>Windy i Chodniki Ruchome:
 - oświadczenie o zgodności przyjetych rozwiazań z wymogami dostawców
 - rzut, przekrój
 - detale połaczeń</t>
  </si>
  <si>
    <t>Teczka 7: Konstrukcje prefabrykowane stalowe</t>
  </si>
  <si>
    <t>Prefbrykaty Stalowe</t>
  </si>
  <si>
    <t>Konstrukcja prefabrykowana stalowa</t>
  </si>
  <si>
    <r>
      <t xml:space="preserve">Opis Konstrukcji:
 </t>
    </r>
    <r>
      <rPr>
        <sz val="10"/>
        <color rgb="FFFF0000"/>
        <rFont val="Arial Narrow"/>
        <family val="2"/>
        <charset val="238"/>
      </rPr>
      <t>-  zabezpieczenia antykorozyjne , 
 - powłoki malarskie 
 - powłoki p.poż
 - słupki okragłe konstrukcji dachowych
 - zabezpieczeni termiczne konstrukcji dachowych</t>
    </r>
  </si>
  <si>
    <t>KP14</t>
  </si>
  <si>
    <t>Konstrukcje Pref.stalowe:</t>
  </si>
  <si>
    <t xml:space="preserve"> - rysunek złożeniowy rzut 
    (rzut blach trapezowych, rzut blend, tężniki dachowe, stężenia, wymiany)</t>
  </si>
  <si>
    <t>KP15</t>
  </si>
  <si>
    <t>KP16</t>
  </si>
  <si>
    <t xml:space="preserve"> - zadzaszenie wejscia głównego
 (belki, podciągi, tężniki, stężenia, marki, słupy pylonu i słupy boczne)</t>
  </si>
  <si>
    <t>KP17</t>
  </si>
  <si>
    <t xml:space="preserve"> - zadzaszenie rampy
 (słupki, rygle, stężenia, tężniki, kraty, inne)</t>
  </si>
  <si>
    <t>KP18</t>
  </si>
  <si>
    <t xml:space="preserve"> - zadaszenie wejscia personalnego</t>
  </si>
  <si>
    <t>KP19</t>
  </si>
  <si>
    <t xml:space="preserve"> - zadaszenie wejścia do apteki</t>
  </si>
  <si>
    <t>KP20</t>
  </si>
  <si>
    <t xml:space="preserve"> - kasety stalowe</t>
  </si>
  <si>
    <t>Podkonstrukcje</t>
  </si>
  <si>
    <t>KS1</t>
  </si>
  <si>
    <t>Konstrukcje Stalowe:</t>
  </si>
  <si>
    <t xml:space="preserve"> - centrala wentylacyjna i agregat chłodu (słupki okragłe)</t>
  </si>
  <si>
    <t>KS2</t>
  </si>
  <si>
    <t xml:space="preserve"> - skraplacze chłodnictwa</t>
  </si>
  <si>
    <t>KS3</t>
  </si>
  <si>
    <t xml:space="preserve"> - klimatyzatory Kasy i UPS</t>
  </si>
  <si>
    <t>KS4</t>
  </si>
  <si>
    <t xml:space="preserve"> - klimatyzatory Najemców</t>
  </si>
  <si>
    <t>KS5</t>
  </si>
  <si>
    <t xml:space="preserve"> - dla lodówki Lody</t>
  </si>
  <si>
    <t>KS6</t>
  </si>
  <si>
    <t xml:space="preserve"> - wymiany dla świetlików</t>
  </si>
  <si>
    <t>KS7</t>
  </si>
  <si>
    <t xml:space="preserve"> - wymiany dla wentylacji i kanałów</t>
  </si>
  <si>
    <t>KS8</t>
  </si>
  <si>
    <t>KS9</t>
  </si>
  <si>
    <t xml:space="preserve"> - ramy drzwi butelkowni</t>
  </si>
  <si>
    <t>KS10</t>
  </si>
  <si>
    <t xml:space="preserve"> - ramy drzwi i blenda piekarni</t>
  </si>
  <si>
    <t>KS11</t>
  </si>
  <si>
    <t xml:space="preserve"> - blanda pasaż-najemcy</t>
  </si>
  <si>
    <t>KS12</t>
  </si>
  <si>
    <t>KS13</t>
  </si>
  <si>
    <t>KS14</t>
  </si>
  <si>
    <t xml:space="preserve"> - wymiany dla instalacji rurociągów</t>
  </si>
  <si>
    <t>KS15</t>
  </si>
  <si>
    <t>KS16</t>
  </si>
  <si>
    <t xml:space="preserve"> - pylon wjazdowy</t>
  </si>
  <si>
    <t>KS17</t>
  </si>
  <si>
    <t xml:space="preserve"> - schody wejscia na dach</t>
  </si>
  <si>
    <t>Teczka 8: Konstrukcje monolityczne</t>
  </si>
  <si>
    <t>Monolity</t>
  </si>
  <si>
    <t>Konstrukcje monolityczne</t>
  </si>
  <si>
    <t>KM1</t>
  </si>
  <si>
    <t>Konstrukcje Monolityczne:</t>
  </si>
  <si>
    <t>KM2</t>
  </si>
  <si>
    <t xml:space="preserve"> - płyta żelbetowa hala (dostosowanie przerw roboczych do petli grzewczych)</t>
  </si>
  <si>
    <t>KM3</t>
  </si>
  <si>
    <t xml:space="preserve"> - ściany rampy, płyta rampa, schody rampy</t>
  </si>
  <si>
    <t>KM4</t>
  </si>
  <si>
    <t xml:space="preserve"> - ściany żelbetowe skarbca i kasy</t>
  </si>
  <si>
    <t>KM5</t>
  </si>
  <si>
    <t xml:space="preserve"> - strop żelbetowy SKARBIEC (2.19), </t>
  </si>
  <si>
    <t>KM6</t>
  </si>
  <si>
    <t xml:space="preserve"> - strop żelbetowy Śluza (2.15), </t>
  </si>
  <si>
    <t>KM7</t>
  </si>
  <si>
    <t xml:space="preserve"> - strop żelbetowy UPS(3.10), </t>
  </si>
  <si>
    <t>KM8</t>
  </si>
  <si>
    <t xml:space="preserve"> - strop żelbetowy Rozdzielnie (6.11)</t>
  </si>
  <si>
    <t>KM9</t>
  </si>
  <si>
    <t xml:space="preserve"> - strop żelbetowy Akumulatorownia (6.14)</t>
  </si>
  <si>
    <t>KM10</t>
  </si>
  <si>
    <t xml:space="preserve"> - mury oporowe</t>
  </si>
  <si>
    <t xml:space="preserve"> - płyta prasokontenerów</t>
  </si>
  <si>
    <t>Teczka 9: Konstrukcje monolityczne - zbiorniki</t>
  </si>
  <si>
    <t>Zbiorniki</t>
  </si>
  <si>
    <t>Zbiornik tryskaczowy / p.poż</t>
  </si>
  <si>
    <t>KM11</t>
  </si>
  <si>
    <t>Zbiornik Monolityczny:</t>
  </si>
  <si>
    <t>Opis techniczny</t>
  </si>
  <si>
    <t>KM12</t>
  </si>
  <si>
    <t xml:space="preserve"> - rzut poziomy zbiornika</t>
  </si>
  <si>
    <t>KM13</t>
  </si>
  <si>
    <t xml:space="preserve"> - przekroje</t>
  </si>
  <si>
    <t>KM14</t>
  </si>
  <si>
    <t xml:space="preserve"> - zbrojenie zbiornika (płyta denna, ściany, płyta górna)</t>
  </si>
  <si>
    <t>KM15</t>
  </si>
  <si>
    <t xml:space="preserve"> - detal ochrony rząpia</t>
  </si>
  <si>
    <t>KM16</t>
  </si>
  <si>
    <t xml:space="preserve"> - detal montażu drabiny i wyłazu</t>
  </si>
  <si>
    <t>KM17</t>
  </si>
  <si>
    <t xml:space="preserve"> - detal odpowietrzenia zbiornika, detal przyłączy zbiornika</t>
  </si>
  <si>
    <t>Zbiorniki retencyjny</t>
  </si>
  <si>
    <t>KM18</t>
  </si>
  <si>
    <t>KM19</t>
  </si>
  <si>
    <t>KM20</t>
  </si>
  <si>
    <t>KM21</t>
  </si>
  <si>
    <t>KM22</t>
  </si>
  <si>
    <t>KM23</t>
  </si>
  <si>
    <t xml:space="preserve"> - detal odpowietrzenia zbiornika</t>
  </si>
  <si>
    <t>Zbiorniki asenizacyjny</t>
  </si>
  <si>
    <t>KM24</t>
  </si>
  <si>
    <t>KM25</t>
  </si>
  <si>
    <t>KM26</t>
  </si>
  <si>
    <t>KM27</t>
  </si>
  <si>
    <t>KM28</t>
  </si>
  <si>
    <t>KM29</t>
  </si>
  <si>
    <t>KM30</t>
  </si>
  <si>
    <t xml:space="preserve"> - instalacja kontroli stanu zbiornika</t>
  </si>
  <si>
    <t>ARCHITEKTURA</t>
  </si>
  <si>
    <t>ARCHITEKTURA - DETALE</t>
  </si>
  <si>
    <t>UKŁAD DROGOWY ZEWNETRZNY</t>
  </si>
  <si>
    <t>PARKINGI I DROGI WEWNĘTRZNE</t>
  </si>
  <si>
    <t>KONSTRUKCJE PREFABRYKOWANE</t>
  </si>
  <si>
    <t>KONSTRUKCJE STALOWE</t>
  </si>
  <si>
    <t>KONSTRUKCJE MONOLITYCZNE</t>
  </si>
  <si>
    <t>ZBIORNIKI</t>
  </si>
  <si>
    <t>Ostatni wiersz arkusza LKD B: 298</t>
  </si>
  <si>
    <t>EKSPERTYZA AKUSTYCZNA
EKSPERTYZA KOMUNIKACYJNA</t>
  </si>
  <si>
    <t>F27</t>
  </si>
  <si>
    <t xml:space="preserve">2 LP A LP AD 001 </t>
  </si>
  <si>
    <t xml:space="preserve">2 LP A LP TZ 002 </t>
  </si>
  <si>
    <t xml:space="preserve">2 LP A LP TZ 003 </t>
  </si>
  <si>
    <t xml:space="preserve">2 VP A SP LT 004  </t>
  </si>
  <si>
    <t xml:space="preserve">2 VP A SP LT 006 </t>
  </si>
  <si>
    <t xml:space="preserve">2 VP A SP LT 007  </t>
  </si>
  <si>
    <t xml:space="preserve">2 AR A DT AD 008 </t>
  </si>
  <si>
    <t xml:space="preserve">2 AR A DT AD 011  </t>
  </si>
  <si>
    <t xml:space="preserve">2 AR A DT AD 012 </t>
  </si>
  <si>
    <t xml:space="preserve">2 AR A DT AD 013 </t>
  </si>
  <si>
    <t xml:space="preserve">2 AR A DT AD 014 </t>
  </si>
  <si>
    <t xml:space="preserve">2 AR A GR 01 021  </t>
  </si>
  <si>
    <t xml:space="preserve">2 FA A AF SO 039  </t>
  </si>
  <si>
    <t xml:space="preserve">2 AR A DT RS 060  </t>
  </si>
  <si>
    <t xml:space="preserve">2 AR A DT RS 066  </t>
  </si>
  <si>
    <t xml:space="preserve">2 AR A DT RS 068  </t>
  </si>
  <si>
    <t xml:space="preserve">2 AR A DT RS 071  </t>
  </si>
  <si>
    <t xml:space="preserve">2 AR A DT RS 076  </t>
  </si>
  <si>
    <t xml:space="preserve">2 AR A DT RS 077  </t>
  </si>
  <si>
    <t xml:space="preserve">2 AR A DT RS 079  </t>
  </si>
  <si>
    <t xml:space="preserve">2 AR A DT RS 080  </t>
  </si>
  <si>
    <t>2 AR A DT TB 091</t>
  </si>
  <si>
    <t xml:space="preserve">2 AR A AN BO 120  </t>
  </si>
  <si>
    <t xml:space="preserve">2 AR A DT ST 121  </t>
  </si>
  <si>
    <t xml:space="preserve">2 AR A DT ST 122 </t>
  </si>
  <si>
    <t xml:space="preserve">2 AR A DT AD 130  </t>
  </si>
  <si>
    <t xml:space="preserve">2 AR A DT AD 143  </t>
  </si>
  <si>
    <t xml:space="preserve">2 AR A AN ZW 145 </t>
  </si>
  <si>
    <t>2 AR A DT ES 150</t>
  </si>
  <si>
    <t xml:space="preserve">2 AR A DT ES 151  </t>
  </si>
  <si>
    <t xml:space="preserve">2 AR A DT ES 152 </t>
  </si>
  <si>
    <t xml:space="preserve">2 AR A DT ES 158  </t>
  </si>
  <si>
    <t xml:space="preserve">2 AR A DT ES 159  </t>
  </si>
  <si>
    <t xml:space="preserve">2 AR A DT DH 160 </t>
  </si>
  <si>
    <t xml:space="preserve">2 AR A DT DH 161  </t>
  </si>
  <si>
    <t xml:space="preserve">2 AR A DT DH 163  </t>
  </si>
  <si>
    <t xml:space="preserve">2 AR A DT DH 164  </t>
  </si>
  <si>
    <t xml:space="preserve">2 AR A DT DH 165  </t>
  </si>
  <si>
    <t xml:space="preserve">2 AR A DT DH 168  </t>
  </si>
  <si>
    <t xml:space="preserve">2 AR A DT FA 200 </t>
  </si>
  <si>
    <t xml:space="preserve">2 AR A DT FA 201  </t>
  </si>
  <si>
    <t xml:space="preserve">2 AR A DT FA 202 </t>
  </si>
  <si>
    <t xml:space="preserve">2 AR A DT FA 203  </t>
  </si>
  <si>
    <t xml:space="preserve">2 AR A DT FA 204  </t>
  </si>
  <si>
    <t xml:space="preserve">2 AR A DT FA 205  </t>
  </si>
  <si>
    <t xml:space="preserve">2 AR A DT FA 208  </t>
  </si>
  <si>
    <t xml:space="preserve">2 AR A DT FA 209  </t>
  </si>
  <si>
    <t xml:space="preserve">2 AR A DT FA 210  </t>
  </si>
  <si>
    <t xml:space="preserve">2 VP A SP HP 231  </t>
  </si>
  <si>
    <t xml:space="preserve">2 VP A SP HP 232 </t>
  </si>
  <si>
    <t xml:space="preserve">2 VP A SP IZ 234  </t>
  </si>
  <si>
    <t xml:space="preserve">2 VP A SP SN 240  </t>
  </si>
  <si>
    <t xml:space="preserve">2 VP A SP SN 242 </t>
  </si>
  <si>
    <t xml:space="preserve">2 VP A SP SN 244  </t>
  </si>
  <si>
    <t xml:space="preserve">2 VP A SP SN 246  </t>
  </si>
  <si>
    <t xml:space="preserve">2 VP A SP SN 250  </t>
  </si>
  <si>
    <t xml:space="preserve">2 VP A SP SN 252 </t>
  </si>
  <si>
    <t xml:space="preserve">2 VP A SP LT 260  </t>
  </si>
  <si>
    <t xml:space="preserve">2 VP A SP LT 261  </t>
  </si>
  <si>
    <t xml:space="preserve">2 VP A SP LT 262 </t>
  </si>
  <si>
    <t xml:space="preserve">2 VP A SP LT 263 </t>
  </si>
  <si>
    <t xml:space="preserve">2 VP A SP LT 264  </t>
  </si>
  <si>
    <t xml:space="preserve">2 VP A SP LT 266  </t>
  </si>
  <si>
    <t xml:space="preserve">2 TW A AN RO 330  </t>
  </si>
  <si>
    <t xml:space="preserve">2 TW A AN RO 331  </t>
  </si>
  <si>
    <t xml:space="preserve">2 TW A AN RO 333  </t>
  </si>
  <si>
    <t xml:space="preserve">2 TW A AN RO 334 </t>
  </si>
  <si>
    <t xml:space="preserve">2 TW A AN RO 335  </t>
  </si>
  <si>
    <t xml:space="preserve">2 TW A AN RO 336 </t>
  </si>
  <si>
    <t xml:space="preserve">2 TW A AN RO 337  </t>
  </si>
  <si>
    <t xml:space="preserve">2 TW A DT RO 340  </t>
  </si>
  <si>
    <t xml:space="preserve">2 TW A DT RO 341  </t>
  </si>
  <si>
    <t xml:space="preserve">2 TW A DT RO 342 </t>
  </si>
  <si>
    <t xml:space="preserve">2 TW A DT RO 343  </t>
  </si>
  <si>
    <t>2 TW A DT RO 344</t>
  </si>
  <si>
    <t xml:space="preserve">2 TW A AN ST 361  </t>
  </si>
  <si>
    <t xml:space="preserve">2 TW A AN ST 362 </t>
  </si>
  <si>
    <t xml:space="preserve">2 TW A AN ST 363  </t>
  </si>
  <si>
    <t xml:space="preserve">2 TW A AN ST 364  </t>
  </si>
  <si>
    <t xml:space="preserve">2 TW A AN ST 365  </t>
  </si>
  <si>
    <t xml:space="preserve">2 TW A AN ST 366  </t>
  </si>
  <si>
    <t xml:space="preserve">2 TW A AN ST 368  </t>
  </si>
  <si>
    <t xml:space="preserve">2 TW A AN ST 370  </t>
  </si>
  <si>
    <t xml:space="preserve">2 TW A AN ST 371 </t>
  </si>
  <si>
    <t xml:space="preserve">2 TW A AN ST 372 </t>
  </si>
  <si>
    <t xml:space="preserve">2 TW A AN ST 373  </t>
  </si>
  <si>
    <t xml:space="preserve">2 TW A AN ST 374  </t>
  </si>
  <si>
    <t xml:space="preserve">2 TW A AN ST 375  </t>
  </si>
  <si>
    <t xml:space="preserve">2 TW A AN ST 376  </t>
  </si>
  <si>
    <t xml:space="preserve">2 TW A AN ST 378  </t>
  </si>
  <si>
    <t xml:space="preserve">2 TW A AN ST 379 </t>
  </si>
  <si>
    <t xml:space="preserve">2 TW A AN ST 380  </t>
  </si>
  <si>
    <t xml:space="preserve">2 TW A AN ST 381  </t>
  </si>
  <si>
    <t xml:space="preserve">2 TW A AN ST 382 </t>
  </si>
  <si>
    <t xml:space="preserve">2 TW A AN ST 383  </t>
  </si>
  <si>
    <t xml:space="preserve">2 TW A AN ST 384  </t>
  </si>
  <si>
    <t xml:space="preserve">2 TW A AN ST 385  </t>
  </si>
  <si>
    <t xml:space="preserve">2 TW A AN ST 387 </t>
  </si>
  <si>
    <t xml:space="preserve">2 TW A AN AD 391  </t>
  </si>
  <si>
    <t xml:space="preserve">2 TW A AN AD 392 </t>
  </si>
  <si>
    <t xml:space="preserve">2 TW A AN AD 393  </t>
  </si>
  <si>
    <t xml:space="preserve">2 TW A AN AD 394  </t>
  </si>
  <si>
    <t xml:space="preserve">2 TW A AN AD 395 </t>
  </si>
  <si>
    <t xml:space="preserve">2 TW A AN AD 396  </t>
  </si>
  <si>
    <t xml:space="preserve">2 TW A AN AD 397 </t>
  </si>
  <si>
    <t xml:space="preserve">2 TW A AN AD 398  </t>
  </si>
  <si>
    <t xml:space="preserve">2 TW A AN AD 399  </t>
  </si>
  <si>
    <t xml:space="preserve">2 TW A AN AD 400  </t>
  </si>
  <si>
    <t xml:space="preserve">2 TW A SN AD 401  </t>
  </si>
  <si>
    <t xml:space="preserve">2 TW A SB AD 402 </t>
  </si>
  <si>
    <t>2 TW A DT AD 403</t>
  </si>
  <si>
    <t xml:space="preserve">2 TW A DT AD 404 </t>
  </si>
  <si>
    <t xml:space="preserve">2 TW A DT AD 405  </t>
  </si>
  <si>
    <t>2 TW A AN AD 410</t>
  </si>
  <si>
    <t xml:space="preserve">2 TW A SN AD 411  </t>
  </si>
  <si>
    <t>2 TW A SB AD 412</t>
  </si>
  <si>
    <t xml:space="preserve">2 TW A DT AD 413  </t>
  </si>
  <si>
    <t xml:space="preserve">2 TW A DT AD 414 </t>
  </si>
  <si>
    <t xml:space="preserve">2 TW A AN AD 420  </t>
  </si>
  <si>
    <t xml:space="preserve">2 TW A SN AD 421  </t>
  </si>
  <si>
    <t xml:space="preserve">2 TW A SB AD 422 </t>
  </si>
  <si>
    <t xml:space="preserve">2 TW A DT AD 423  </t>
  </si>
  <si>
    <t xml:space="preserve">2 TW A DT AD 424  </t>
  </si>
  <si>
    <t xml:space="preserve">2 HT A AN AD 426 </t>
  </si>
  <si>
    <t>2 VP A SP SN 248</t>
  </si>
  <si>
    <t>rzut dachu</t>
  </si>
  <si>
    <t>Opis pożarowy budynku zgodny z zakresem okreslonym w pkt 5.1 Rozporządzenia Ministra Spraw Wewnętrznych i Administracji z dni 16 czerwca 2003 w sprawie uzgadniania projektu budowlanego pod względem ochrony przeciwpożarowej (Dz. U. z dnia 11 lipca 2003r)</t>
  </si>
  <si>
    <r>
      <t xml:space="preserve">2 TW A AN RO 332  </t>
    </r>
    <r>
      <rPr>
        <sz val="8"/>
        <color theme="9" tint="-0.249977111117893"/>
        <rFont val="Calibri"/>
        <family val="2"/>
        <charset val="238"/>
        <scheme val="minor"/>
      </rPr>
      <t>jeśli wystapi wiecej rysunkow to nadajemy numeracje po ukosniku np. 332/01..332/02…itd</t>
    </r>
    <r>
      <rPr>
        <sz val="9"/>
        <color theme="1"/>
        <rFont val="Calibri"/>
        <family val="2"/>
        <charset val="238"/>
        <scheme val="minor"/>
      </rPr>
      <t xml:space="preserve"> </t>
    </r>
  </si>
  <si>
    <t>KAUFLAND (miejscowość)</t>
  </si>
  <si>
    <t>STAN NA DZIEŃ: DD.MM.RRRR</t>
  </si>
  <si>
    <t>KIEROWNIK PROJEKTU:</t>
  </si>
  <si>
    <t>GŁÓWNY PROJEKTANT:</t>
  </si>
  <si>
    <t>PROJEKTANT</t>
  </si>
  <si>
    <t>PRZEKAZANIE DOKUMENTACJI</t>
  </si>
  <si>
    <t>DRUK</t>
  </si>
  <si>
    <t>CD</t>
  </si>
  <si>
    <t>PROJEKT WYKONAWCZY - BRANŻA OGÓLNOBUDOWLANA</t>
  </si>
  <si>
    <t>NRKL_NM_RRRR_MM_DD_WiW.pdf</t>
  </si>
  <si>
    <t>NRKL_NM_RRRR_MM_DD_WZiZT.pdf</t>
  </si>
  <si>
    <t>NRKL_NM_RRRR_MM_DD_SWGD.pdf</t>
  </si>
  <si>
    <t>NRKL_NM_RRRR_MM_DD_WZwEE.pdf</t>
  </si>
  <si>
    <t>NRKL_NM_RRRR_MM_DD_WnNOWiOŚ.pdf</t>
  </si>
  <si>
    <t>NRKL_NM_RRRR_MM_DD_WnOWD.pdf</t>
  </si>
  <si>
    <t>NRKL_NM_RRRR_MM_DD_WZwG.pdf</t>
  </si>
  <si>
    <t>NRKL_NM_RRRR_MM_DD_WC.pdf</t>
  </si>
  <si>
    <t>NRKL_NM_RRRR_MM_DD_WPdTS.pdf</t>
  </si>
  <si>
    <t>NRKL_NM_RRRR_MM_DD_DW-P,OW-P.pdf</t>
  </si>
  <si>
    <t>NRKL_NM_RRRR_MM_DD_WZD,GDDKiA.pdf</t>
  </si>
  <si>
    <t>NRKL_NM_RRRR_MM_DD_DPnPZUK.pdf</t>
  </si>
  <si>
    <t>NRKL_NM_RRRR_MM_DD_WDWNDzZD.pdf</t>
  </si>
  <si>
    <t>NRKL_NM_RRRR_MM_DD_UzWG.pdf</t>
  </si>
  <si>
    <t>NRKL_NM_RRRR_MM_DD_DOSD.pdf</t>
  </si>
  <si>
    <t>NRKL_NM_RRRR_MM_DD_DnWD.pdf</t>
  </si>
  <si>
    <t>NRKL_NM_RRRR_MM_DD_Dkonserwatora.pdf</t>
  </si>
  <si>
    <t>NRKL_NM_RRRR_MM_DD_DWUG.pdf</t>
  </si>
  <si>
    <t>NRKL_NM_RRRR_MM_DD_Darcheologa.pdf</t>
  </si>
  <si>
    <t>NRKL_NM_RRRR_MM_DD_UiPzUM.pdf</t>
  </si>
  <si>
    <t>NRKL_NM_RRRR_MM_DD_UiPzSP.pdf</t>
  </si>
  <si>
    <t>NRKL_NM_RRRR_MM_DD_DupZUDP.pdf</t>
  </si>
  <si>
    <t>NRKL_NM_RRRR_MM_DD_PB_ ……pdf</t>
  </si>
  <si>
    <t>NRKL_NM_RRRR_MM_DD_DzPG-I.pdf</t>
  </si>
  <si>
    <t>NRKL_NM_RRRR_MM_DD_EkspAkust.pdf
NRKL_NM_RRRR_MM_DD_Eksp.Komunik.pdf</t>
  </si>
  <si>
    <t>NRKL_NM_RRRR_MM_DD_opinia geotechniczna.pdf
NRKL_NM_RRRR_MM_DD_opinia geotechniczna.doc</t>
  </si>
  <si>
    <t>NRKL_NM_RRRR_MM_DD_ZdP_OP.pdf
NRKL_NM_RRRR_MM_DD_ZdP_OP.doc</t>
  </si>
  <si>
    <t>RRMMDD_KLNM_PW_Makroniwelacja.dwg
RRMMDD_KLNM_PW_Makroniwelacja.pdf</t>
  </si>
  <si>
    <t>NRKL_NM_RRRR_MM_DD_OpisRozwiązań.doc
NRKL_NM_RRRR_MM_DD_OpisRozwiązań.pdf</t>
  </si>
  <si>
    <r>
      <t>Teczka 1: Dokumentacja formalno - prawna</t>
    </r>
    <r>
      <rPr>
        <sz val="10"/>
        <color rgb="FF0070C0"/>
        <rFont val="Arial Narrow"/>
        <family val="2"/>
        <charset val="238"/>
      </rPr>
      <t xml:space="preserve"> (skan dokumentów z podpisami i pieczątkami)</t>
    </r>
  </si>
  <si>
    <t>NRKL_NM_RRRR_MM_DD_OśwProjek_1.pdf
NRKL_NM_RRRR_MM_DD_OświadczenieProjektanta1.doc
NRKL_NM_RRRR_MM_DD_OświadczenieProjektanta2.pdf
NRKL_NM_RRRR_MM_DD_OświadczenieProjektanta2.doc
itd..</t>
  </si>
  <si>
    <t>RRMMDD_KLNM_MalaArch.dwg</t>
  </si>
  <si>
    <t>RRMMDD_KLNM_oszyld_1.pdf</t>
  </si>
  <si>
    <t>RRMMDD_KLNM_ogro_1.pdf</t>
  </si>
  <si>
    <t>RRMMDD_KLNM_wiata_1.pdf</t>
  </si>
  <si>
    <t>RRMMDD_KLNM_DeOszyld_1.pdf</t>
  </si>
  <si>
    <t>RRMMDD_KLNM_DePoler_1.pdf</t>
  </si>
  <si>
    <t>RRMMDD_KLNM_SchTer_1.pdf</t>
  </si>
  <si>
    <t>RRMMDD_KLNM_ŚciOsł_1.pdf</t>
  </si>
  <si>
    <t>RRMMDD_KLNM_InwZieleni_1.dwg</t>
  </si>
  <si>
    <t>RRMMDD_KLNM_Inw.Zieleni_1.pdf</t>
  </si>
  <si>
    <t xml:space="preserve"> - RS1.2</t>
  </si>
  <si>
    <t xml:space="preserve"> - RS1 wraz z obróbkami</t>
  </si>
  <si>
    <t xml:space="preserve"> - RS2</t>
  </si>
  <si>
    <t xml:space="preserve"> - RS3</t>
  </si>
  <si>
    <t xml:space="preserve"> - RS2.3</t>
  </si>
  <si>
    <t xml:space="preserve"> - RS 10 </t>
  </si>
  <si>
    <t xml:space="preserve"> - RS7 katowniki ochronne
 - RS7.1* kątowniki drzwi magazyn/rampa</t>
  </si>
  <si>
    <t xml:space="preserve"> - RS4 10x10</t>
  </si>
  <si>
    <t xml:space="preserve"> - RS6</t>
  </si>
  <si>
    <t xml:space="preserve"> - RS27</t>
  </si>
  <si>
    <t xml:space="preserve"> - RS22 ze stali ocynkowanej 
 - RS22* ze stali nierdzewnej
 - RS22.1</t>
  </si>
  <si>
    <t xml:space="preserve"> - RUS2</t>
  </si>
  <si>
    <t xml:space="preserve">2 AR A DT RS 052  </t>
  </si>
  <si>
    <t xml:space="preserve">2 AR A DT RS 055 </t>
  </si>
  <si>
    <t xml:space="preserve">2 AR A DT RS 069  </t>
  </si>
  <si>
    <t xml:space="preserve">2 AR A DT RS 070  </t>
  </si>
  <si>
    <t xml:space="preserve">2 AR A DT RS 073  </t>
  </si>
  <si>
    <t>RRMMDD_KLNM_DrogOpis_1.pdf
RRMMDD_KLNM_DrogOpis_1.doc</t>
  </si>
  <si>
    <t>RRMMDD_KLNM_DroPlaWar_1.pdf</t>
  </si>
  <si>
    <t>RRMMDD_KLNM_DroOrgRuch_1.pdf</t>
  </si>
  <si>
    <t>RRMMDD_KLNM_DetDrog.dwg</t>
  </si>
  <si>
    <t>RRMMDD_KLNM_DetObrWpus_1.pdf</t>
  </si>
  <si>
    <t>RRMMDD_KLNM_DetObrStud_1.pdf</t>
  </si>
  <si>
    <t>RRMMDD_KLNM_DetOdwRam_1.pdf</t>
  </si>
  <si>
    <t>RRMMDD_KLNM_DetPosKraw_1.pdf</t>
  </si>
  <si>
    <r>
      <t xml:space="preserve">RRMMDD_KLNM_Dzwigary_1.pdf   </t>
    </r>
    <r>
      <rPr>
        <b/>
        <sz val="8"/>
        <color rgb="FFC00000"/>
        <rFont val="Arial Narrow"/>
        <family val="2"/>
        <charset val="238"/>
      </rPr>
      <t>RRMMDD_KLNM_Dzwigary_1.dwg</t>
    </r>
  </si>
  <si>
    <r>
      <t xml:space="preserve">RRMMDD_KLNM_Podwaliny_1.pdf </t>
    </r>
    <r>
      <rPr>
        <b/>
        <sz val="8"/>
        <color rgb="FFC00000"/>
        <rFont val="Arial Narrow"/>
        <family val="2"/>
        <charset val="238"/>
      </rPr>
      <t>RRMMDD_KLNM_Podwaliny_1.dwg</t>
    </r>
  </si>
  <si>
    <r>
      <t xml:space="preserve">RRMMDD_KLNM_Sciany_1.pdf   </t>
    </r>
    <r>
      <rPr>
        <b/>
        <sz val="8"/>
        <color rgb="FFC00000"/>
        <rFont val="Arial Narrow"/>
        <family val="2"/>
        <charset val="238"/>
      </rPr>
      <t>RRMMDD_KLNM_Sciany_1.dwg</t>
    </r>
  </si>
  <si>
    <r>
      <t xml:space="preserve">RRMMDD_KLNM_Stropy_1.pdf </t>
    </r>
    <r>
      <rPr>
        <b/>
        <sz val="8"/>
        <color rgb="FFC00000"/>
        <rFont val="Arial Narrow"/>
        <family val="2"/>
        <charset val="238"/>
      </rPr>
      <t>RRMMDD_KLNM_Stropy_1.dwg</t>
    </r>
  </si>
  <si>
    <t>RRMMDD_KLNM_DetKons_1.dwg</t>
  </si>
  <si>
    <t>RRMMDD_KLNM_KlaSch_1.pdf</t>
  </si>
  <si>
    <t>RRMMDD_KLNM_PołSciSkar_1.pdf
RRMMDD_KLNM_PołSciWia_1.pdf</t>
  </si>
  <si>
    <t>RRMMDD_KLNM_PołPodSto_1.pdf</t>
  </si>
  <si>
    <t>RRMMDD_KLNM_PołŚciSto_1.pdf</t>
  </si>
  <si>
    <t>RRMMDD_KLNM_WindChodn_1.pdf</t>
  </si>
  <si>
    <t>RRMMDD_KLNM_KonsOpis_1.pdf
RRMMDD_KLNM_KonsOpis_1.doc</t>
  </si>
  <si>
    <t>RRMMDD_KLNM_ZbPPOŻOpis_1.pdf
RRMMDD_KLNM_ZbPPOŻOpis_1.doc</t>
  </si>
  <si>
    <t>RRMMDD_KLNM_Zbiornik PPOŻ_1.dwg</t>
  </si>
  <si>
    <t>RRMMDD_KLNM_ZbPPOŻRzut_1.pdf</t>
  </si>
  <si>
    <t>RRMMDD_KLNM_ZbrnikAsen_1.dwg</t>
  </si>
  <si>
    <t>RRMMDD_KLNM_ZbAsenOpis_1.pdf
RRMMDD_KLNM_ZbAsenOpis_1.doc</t>
  </si>
  <si>
    <t>RRMMDD_KLNM_ZbAsenRzut_1.pdf</t>
  </si>
  <si>
    <t>RRMMDD_KLNM_ZbiorRet_1.dwg</t>
  </si>
  <si>
    <t>RRMMDD_KLNM_ZbRetOpis_1.pdf
RRMMDD_KLNM_ZbRetOpis_1.doc</t>
  </si>
  <si>
    <t>RRMMDD_KLNM_ZbRetRzut_1.pdf</t>
  </si>
  <si>
    <t>RRMMDD_KLNM_ZbRetPrzek_1.pdf</t>
  </si>
  <si>
    <t>RRMMDD_KLNM_ZbRetZbroj_1.pdf</t>
  </si>
  <si>
    <t>RRMMDD_KLNM_ZbRetOdp_1.pdf</t>
  </si>
  <si>
    <t>RRMMDD_KLNM_ZbAsenPrzek_1.pdf</t>
  </si>
  <si>
    <t>RRMMDD_KLNM_ZbAsenZbroj_1.pdf</t>
  </si>
  <si>
    <r>
      <t xml:space="preserve">RRMMDD_KLNM_RysZłoRzut_1.pdf  </t>
    </r>
    <r>
      <rPr>
        <b/>
        <sz val="8"/>
        <color rgb="FFC00000"/>
        <rFont val="Arial Narrow"/>
        <family val="2"/>
        <charset val="238"/>
      </rPr>
      <t>RRMMDD_KLNM_RysZłoRzut_1.dwg</t>
    </r>
  </si>
  <si>
    <r>
      <t xml:space="preserve">RRMMDD_KLNM_ZadWejGło_1.pdf </t>
    </r>
    <r>
      <rPr>
        <b/>
        <sz val="8"/>
        <color rgb="FFC00000"/>
        <rFont val="Arial Narrow"/>
        <family val="2"/>
        <charset val="238"/>
      </rPr>
      <t>RRMMDD_KLNM_ZadWejGło_1.dwg</t>
    </r>
  </si>
  <si>
    <r>
      <t xml:space="preserve">RRMMDD_KLNM_ZadRamp_1.pdf   </t>
    </r>
    <r>
      <rPr>
        <b/>
        <sz val="8"/>
        <color rgb="FFC00000"/>
        <rFont val="Arial Narrow"/>
        <family val="2"/>
        <charset val="238"/>
      </rPr>
      <t>RRMMDD_KLNM_ZadRamp_1.dwg</t>
    </r>
  </si>
  <si>
    <r>
      <t xml:space="preserve">RRMMDD_KLNM_ZadWejPer_1.pdf </t>
    </r>
    <r>
      <rPr>
        <b/>
        <sz val="8"/>
        <color rgb="FFC00000"/>
        <rFont val="Arial Narrow"/>
        <family val="2"/>
        <charset val="238"/>
      </rPr>
      <t>RRMMDD_KLNM_ZadWejPer_1.dwg</t>
    </r>
  </si>
  <si>
    <r>
      <t xml:space="preserve">RRMMDD_KLNM_ZadWejApt_1.pdf </t>
    </r>
    <r>
      <rPr>
        <b/>
        <sz val="8"/>
        <color rgb="FFC00000"/>
        <rFont val="Arial Narrow"/>
        <family val="2"/>
        <charset val="238"/>
      </rPr>
      <t>RRMMDD_KLNM_ZadWejApt_1.dwg</t>
    </r>
  </si>
  <si>
    <r>
      <t xml:space="preserve">RRMMDD_KLNM_KasStal_1.pdf  </t>
    </r>
    <r>
      <rPr>
        <b/>
        <sz val="8"/>
        <color rgb="FFC00000"/>
        <rFont val="Arial Narrow"/>
        <family val="2"/>
        <charset val="238"/>
      </rPr>
      <t>RRMMDD_KLNM_KasStal_1.dwg</t>
    </r>
  </si>
  <si>
    <t>RRMMDD_KLNM_Podkonst_1.dwg</t>
  </si>
  <si>
    <t>RRMMDD_KLNM_PylWejs_1.pdf</t>
  </si>
  <si>
    <t>RRMMDD_KLNM_PylWjazd_1.pdf</t>
  </si>
  <si>
    <t>RRMMDD_KLNM_SchWejDach_1.pdf</t>
  </si>
  <si>
    <t>RRMMDD_KLNM_ZbPPOŻDOdp_1.pdf</t>
  </si>
  <si>
    <t>RRMMDD_KLNM_DetObrMOś_1.pdf</t>
  </si>
  <si>
    <t>RRMMDD_KLNM_DetPlacMan_1.pdf</t>
  </si>
  <si>
    <t>RRMMDD_KLNM_PrzeMiePos_1.pdf</t>
  </si>
  <si>
    <t>RRMMDD_KLNM_PrzeDrog.dwg</t>
  </si>
  <si>
    <t>RRMMDD_KLNM_PrzeChod_1.pdf</t>
  </si>
  <si>
    <t>RRMMDD_KLNM_PrzeDSamOs_1.pdf</t>
  </si>
  <si>
    <t>RRMMDD_KLNM_PrzeDSamCi_1.pdf</t>
  </si>
  <si>
    <t>RRMMDD_KLNM_PrzeWjaWyj_1.pdf</t>
  </si>
  <si>
    <t>RRMMDD_KLNM_PrzeRam_1.pdf</t>
  </si>
  <si>
    <t>RRMMDD_KLNM_PrzePodc_1.pdf</t>
  </si>
  <si>
    <t>RRMMDD_KLNM_ZbAsenDIns_1.pdf</t>
  </si>
  <si>
    <t>RRMMDD_KLNM_ZbAsenDOdp_1.pdf</t>
  </si>
  <si>
    <t>RRMMDD_KLNM_ZbAsenDWył_1.pdf</t>
  </si>
  <si>
    <t>RRMMDD_KLNM_ZbRetDWył_1.pdf</t>
  </si>
  <si>
    <t>RRMMDD_KLNM_ZbPPOŻZbro_1.pdf</t>
  </si>
  <si>
    <t>RRMMDD_KLNM_ZbPPOŻDDra_1.pdf</t>
  </si>
  <si>
    <t>RRMMDD_KLNM_ZbPPOŻDRze_1.pdf</t>
  </si>
  <si>
    <t>RRMMDD_KLNM_ZbPPOŻPrze_1.pdf</t>
  </si>
  <si>
    <r>
      <t xml:space="preserve">RRMMDD_KLNM_PłyPraso_1.pdf
 </t>
    </r>
    <r>
      <rPr>
        <b/>
        <sz val="8"/>
        <color rgb="FFC00000"/>
        <rFont val="Arial Narrow"/>
        <family val="2"/>
        <charset val="238"/>
      </rPr>
      <t>RRMMDD_KLNM_PłyPraso_1.dwg</t>
    </r>
  </si>
  <si>
    <r>
      <t xml:space="preserve">RRMMDD_KLNM_ŚciOpor_1.pdf 
 </t>
    </r>
    <r>
      <rPr>
        <b/>
        <sz val="8"/>
        <color rgb="FFC00000"/>
        <rFont val="Arial Narrow"/>
        <family val="2"/>
        <charset val="238"/>
      </rPr>
      <t>RRMMDD_KLNM_ŚciOpor_1.dwg</t>
    </r>
  </si>
  <si>
    <r>
      <t xml:space="preserve">RRMMDD_KLNM_StrAkum_1.pdf 
 </t>
    </r>
    <r>
      <rPr>
        <b/>
        <sz val="8"/>
        <color rgb="FFC00000"/>
        <rFont val="Arial Narrow"/>
        <family val="2"/>
        <charset val="238"/>
      </rPr>
      <t>RRMMDD_KLNM_StrAkum_1.dwg</t>
    </r>
  </si>
  <si>
    <r>
      <t xml:space="preserve">RRMMDD_KLNM_StrRozdz_1.pdf
  </t>
    </r>
    <r>
      <rPr>
        <b/>
        <sz val="8"/>
        <color rgb="FFC00000"/>
        <rFont val="Arial Narrow"/>
        <family val="2"/>
        <charset val="238"/>
      </rPr>
      <t>RRMMDD_KLNM_StrRozdz_1.dwg</t>
    </r>
  </si>
  <si>
    <r>
      <t xml:space="preserve">RRMMDD_KLNM_StrUPS_1.pdf 
 </t>
    </r>
    <r>
      <rPr>
        <b/>
        <sz val="8"/>
        <color rgb="FFC00000"/>
        <rFont val="Arial Narrow"/>
        <family val="2"/>
        <charset val="238"/>
      </rPr>
      <t>RRMMDD_KLNM_StrUPS_1.dwg</t>
    </r>
  </si>
  <si>
    <r>
      <t xml:space="preserve">RRMMDD_KLNM_StrŚluz_1.pdf 
 </t>
    </r>
    <r>
      <rPr>
        <b/>
        <sz val="8"/>
        <color rgb="FFC00000"/>
        <rFont val="Arial Narrow"/>
        <family val="2"/>
        <charset val="238"/>
      </rPr>
      <t>RRMMDD_KLNM_StrŚluz_1.dwg</t>
    </r>
  </si>
  <si>
    <r>
      <t xml:space="preserve">RRMMDD_KLNM_StrSkar_1.pdf 
 </t>
    </r>
    <r>
      <rPr>
        <b/>
        <sz val="8"/>
        <color rgb="FFC00000"/>
        <rFont val="Arial Narrow"/>
        <family val="2"/>
        <charset val="238"/>
      </rPr>
      <t>RRMMDD_KLNM_StrSkar_1.dwg</t>
    </r>
  </si>
  <si>
    <r>
      <t xml:space="preserve">RRMMDD_KLNM_ŚciSkar_1.pdf 
 </t>
    </r>
    <r>
      <rPr>
        <b/>
        <sz val="8"/>
        <color rgb="FFC00000"/>
        <rFont val="Arial Narrow"/>
        <family val="2"/>
        <charset val="238"/>
      </rPr>
      <t>RRMMDD_KLNM_ŚciSkar_1.dwg</t>
    </r>
  </si>
  <si>
    <r>
      <t xml:space="preserve">RRMMDD_KLNM_PłyŚciSch_1.pdf  
</t>
    </r>
    <r>
      <rPr>
        <b/>
        <sz val="8"/>
        <color rgb="FFC00000"/>
        <rFont val="Arial Narrow"/>
        <family val="2"/>
        <charset val="238"/>
      </rPr>
      <t>RRMMDD_KLNM_PłyŚciSch_1.dwg</t>
    </r>
  </si>
  <si>
    <r>
      <t xml:space="preserve">RRMMDD_KLNM_PłyŻelHal_1.pdf 
 </t>
    </r>
    <r>
      <rPr>
        <b/>
        <sz val="8"/>
        <color rgb="FFC00000"/>
        <rFont val="Arial Narrow"/>
        <family val="2"/>
        <charset val="238"/>
      </rPr>
      <t>RRMMDD_KLNM_PłyŻelHal_1.dwg</t>
    </r>
  </si>
  <si>
    <r>
      <t xml:space="preserve">RRMMDD_KLNM_RysZło_WŚci_1.pdf
 </t>
    </r>
    <r>
      <rPr>
        <b/>
        <sz val="8"/>
        <color rgb="FFC00000"/>
        <rFont val="Arial Narrow"/>
        <family val="2"/>
        <charset val="238"/>
      </rPr>
      <t>RRMMDD_KLNM_RysZło_WŚci_1.dwg</t>
    </r>
  </si>
  <si>
    <r>
      <t xml:space="preserve">RRMMDD_KLNM_RysZło_RzPrz_1.pdf 
 </t>
    </r>
    <r>
      <rPr>
        <b/>
        <sz val="8"/>
        <color rgb="FFC00000"/>
        <rFont val="Arial Narrow"/>
        <family val="2"/>
        <charset val="238"/>
      </rPr>
      <t>RRMMDD_KLNM_RysZło_RzPrz_1.dwg</t>
    </r>
  </si>
  <si>
    <r>
      <t xml:space="preserve">RRMMDD_KLNM_Stoposlupy_1.pdf 
  </t>
    </r>
    <r>
      <rPr>
        <b/>
        <sz val="8"/>
        <color rgb="FFC00000"/>
        <rFont val="Arial Narrow"/>
        <family val="2"/>
        <charset val="238"/>
      </rPr>
      <t>RRMMDD_KLNM_Stoposlupy_1.dwg</t>
    </r>
  </si>
  <si>
    <r>
      <t xml:space="preserve">RRMMDD_KLNM_PodBelki_1.pdf
  </t>
    </r>
    <r>
      <rPr>
        <b/>
        <sz val="8"/>
        <color rgb="FFC00000"/>
        <rFont val="Arial Narrow"/>
        <family val="2"/>
        <charset val="238"/>
      </rPr>
      <t>RRMMDD_KLNM_PodBelki_1.dwg</t>
    </r>
  </si>
  <si>
    <t>detal odboju rolet prasokontenerów</t>
  </si>
  <si>
    <t xml:space="preserve">2 AR A DT AD 144  </t>
  </si>
  <si>
    <t>detal montażu rolet (bramy rolowanej) prasokontenerów</t>
  </si>
  <si>
    <r>
      <t xml:space="preserve"> - brama szybkobieżna - prowadnice, skrzynka sterująca, kabel zasilający
</t>
    </r>
    <r>
      <rPr>
        <sz val="10"/>
        <color rgb="FF0070C0"/>
        <rFont val="Arial Narrow"/>
        <family val="2"/>
        <charset val="238"/>
      </rPr>
      <t xml:space="preserve"> - detal peszla sterowania bramą IT29</t>
    </r>
  </si>
  <si>
    <t xml:space="preserve">2 AR A DT AD 133 </t>
  </si>
  <si>
    <t>detal ramki pod blat umywalki w toaletach klientów</t>
  </si>
  <si>
    <t>detal obróbki i montażu płyt włóknocementowych przy drzwiach AT1</t>
  </si>
  <si>
    <t>detal obróbki i montażu płyt włóknocementowych przy oknach</t>
  </si>
  <si>
    <t xml:space="preserve">2 AR A DT FA 222  </t>
  </si>
  <si>
    <t xml:space="preserve">2 AR A DT FA 221  </t>
  </si>
  <si>
    <t xml:space="preserve">2 AR A DT FA 220  </t>
  </si>
  <si>
    <t xml:space="preserve">2 AR A DT FA 218  </t>
  </si>
  <si>
    <t xml:space="preserve">2 AR A DT FA 217  </t>
  </si>
  <si>
    <t xml:space="preserve">2 VP A LP AD 225  </t>
  </si>
  <si>
    <t>AD92</t>
  </si>
  <si>
    <t>AD95</t>
  </si>
  <si>
    <t>AD96</t>
  </si>
  <si>
    <t>AD97</t>
  </si>
  <si>
    <t>AD98</t>
  </si>
  <si>
    <t>AD99</t>
  </si>
  <si>
    <t>AD100</t>
  </si>
  <si>
    <t>AD101</t>
  </si>
  <si>
    <t>AD102</t>
  </si>
  <si>
    <t>AD103</t>
  </si>
  <si>
    <t>AD104</t>
  </si>
  <si>
    <t>AD105</t>
  </si>
  <si>
    <t>AD106</t>
  </si>
  <si>
    <t>AD107</t>
  </si>
  <si>
    <t>AD108</t>
  </si>
  <si>
    <t>AD109</t>
  </si>
  <si>
    <t>AD110</t>
  </si>
  <si>
    <t>rzut pietra technicznego
 - przestrzeń nad chłodniami MWS
 - przestrzeń nad chłodnią i mroźnią
 - antresola techniczna + dodatkowa przstrzeń nad pom. Elektrycznymi
 - należy pokazać wszystkie ściany powyżej wieńców (ściany pod dach)</t>
  </si>
  <si>
    <t xml:space="preserve"> - RS1.5</t>
  </si>
  <si>
    <t xml:space="preserve">2 AR A DT RS 052.1  </t>
  </si>
  <si>
    <t xml:space="preserve"> - RS28</t>
  </si>
  <si>
    <t xml:space="preserve"> - połączenie blachy sinus z oknami - KaBa2014</t>
  </si>
  <si>
    <t xml:space="preserve"> - połączenie blachy sinus z ścianą żelbetową wejście główne - KaBa2014</t>
  </si>
  <si>
    <t xml:space="preserve"> - połączenie blachy sinus z ścianą żelbetową rampy - KaBa2014</t>
  </si>
  <si>
    <t>detal obróbki i montażu płyt włóknocementowych z ścianą trójwarstwową</t>
  </si>
  <si>
    <t>detal obróbki i montażu płyt włóknocementowych z blachą sinus - KaBa2014</t>
  </si>
  <si>
    <t>UW7 - detal konstrukcji dla reklam zew.</t>
  </si>
  <si>
    <t>WN1 - detal wykonania wnęki pod gablotę reklamową</t>
  </si>
  <si>
    <t>detal montażu paneli wpustowo - wtykowych</t>
  </si>
  <si>
    <t>F28</t>
  </si>
  <si>
    <r>
      <rPr>
        <b/>
        <sz val="10"/>
        <rFont val="Arial Narrow"/>
        <family val="2"/>
        <charset val="238"/>
      </rPr>
      <t>Oświadczenia Projektanta:</t>
    </r>
    <r>
      <rPr>
        <sz val="10"/>
        <rFont val="Arial Narrow"/>
        <family val="2"/>
        <charset val="238"/>
      </rPr>
      <t xml:space="preserve">
 - o kompletności projektu
 - o zgodności projektu z KABA, standardami KL wraz z listą odstępstw lub niezgodności
 - o zgodności projektu z wymaganiami KL i warunkiami na dostawę energii, wody, na odbiór ścieków i wód deszczowych, opcjonalnie na dostawę gazu lub ciepła (oddzielne oświadczenia z tabelą porównawczą  [projekt, wymagania KL,  warunki techniczne])
 - o zgodności projektu w zakresie oświetlenia światłem dzinnym z wymaganiami KL i uzyskanymi odstepstwami (tabela zestawieniowa)
 - o zgodnościi projektu z innymi decyzjami i warunkami (tabela zbiorcza z porównaniem)
 - o zgodności projektu z wytycznymi dostawców (windy, chodniki, instalacje chłodnictwa itp) wraz z tabelą przyjętych roziązań i parametrów w porówaniu z wymogami KABA i standardami KL</t>
    </r>
  </si>
  <si>
    <t xml:space="preserve"> - rozkrój blach - KaBa2014</t>
  </si>
  <si>
    <t xml:space="preserve"> - blachy elewacyjne zestawienie - KaBa2014</t>
  </si>
  <si>
    <t xml:space="preserve"> - połączenie blachy sinus z płyta żelbetową (układ pionowy i poziomy) - KaBa2014</t>
  </si>
  <si>
    <t xml:space="preserve"> - połączenie kasety i blachy sinus z podwaliną - KaBa2014</t>
  </si>
  <si>
    <t xml:space="preserve"> - połączenie kasety i blachy sinus przy drzwiach ewakuacyjnych - KaBa201</t>
  </si>
  <si>
    <t xml:space="preserve"> - połączenie blachy sinus z drzwiami pom. Technicznych - KaBa2014</t>
  </si>
  <si>
    <t xml:space="preserve">połączenie ściany z paneli wpustowo - wtykowych z podwaliną </t>
  </si>
  <si>
    <t xml:space="preserve">zestawienie płyt włóknocementowych i paneli wpustowo - wtykowych </t>
  </si>
  <si>
    <t>detal montażu płyt włóknocementowych</t>
  </si>
  <si>
    <t>obróbki okien</t>
  </si>
  <si>
    <t>detal zamknięcia profilu sinus - KaBa2014</t>
  </si>
  <si>
    <t xml:space="preserve">Detal obróbki:
 - otworu dla montażu trezora pożarowego przy drzwiach personalnych
 - obróbki otworu dla montażu zamka kodowego podtynkowego przy drzwiach personalnych
 - obróbki otworu dla montażu skrzynki tankowania podtynkowej </t>
  </si>
  <si>
    <t>obróbki drzwi:
 - ewakuacyjnych
 - personalych
 - pom. Technicznych</t>
  </si>
  <si>
    <t xml:space="preserve"> attyka - obróbka blacharska:
 - nad ścianą trójwarstwową
 - nad ścianą z paneli wpustowo - wtykowych</t>
  </si>
  <si>
    <t xml:space="preserve"> attyka - obróbka blacharska - KaBa2014</t>
  </si>
  <si>
    <t xml:space="preserve">2 AR A DT DH 168.1  </t>
  </si>
  <si>
    <t xml:space="preserve"> - mocowanie drabiny do ściany części socjalnej (przejście przez blachę sinua) - KaBa2014</t>
  </si>
  <si>
    <t xml:space="preserve"> - drabina z podestem chroniącym attykę - KaBa2014</t>
  </si>
  <si>
    <t xml:space="preserve"> - zestawienie wycieraczek - w przypadku występowania więcej niż 1 wejścia dla klientów</t>
  </si>
  <si>
    <t xml:space="preserve">2 AR A DT FA 219 </t>
  </si>
  <si>
    <t xml:space="preserve">2 AR A DT FA 223  </t>
  </si>
  <si>
    <t xml:space="preserve">2 AR A DT FA 224  </t>
  </si>
  <si>
    <t xml:space="preserve">2 AR A DT FA 225  </t>
  </si>
  <si>
    <t xml:space="preserve">2 AR A DT FA 226  </t>
  </si>
  <si>
    <t xml:space="preserve">2 AR A DT FA 229  </t>
  </si>
  <si>
    <t xml:space="preserve"> - detal zabudowy przestrzeni nad chłodniami MWS:
  * barierki ochronne
  * schody wraz zabezpieczeniem ścianek </t>
  </si>
  <si>
    <t xml:space="preserve"> - detal zabudowy przestrzeni nad mroźnią i chłodnią:
  * barierki ochronne
  * schody wraz zabezpieczeniem ścianek </t>
  </si>
  <si>
    <t>2 AR A DT RS 081</t>
  </si>
  <si>
    <t>AD111</t>
  </si>
  <si>
    <t>AD112</t>
  </si>
  <si>
    <t>AD113</t>
  </si>
  <si>
    <t>AD114</t>
  </si>
  <si>
    <t>AD115</t>
  </si>
  <si>
    <t>AD116</t>
  </si>
  <si>
    <t>AD117</t>
  </si>
  <si>
    <t>AD118</t>
  </si>
  <si>
    <t>AD119</t>
  </si>
  <si>
    <t>AD120</t>
  </si>
  <si>
    <t>AD121</t>
  </si>
  <si>
    <t>AD122</t>
  </si>
  <si>
    <t>AD123</t>
  </si>
  <si>
    <t>Projekt makroniwelacji. Bilan mas ziemnych
 - rzut / widok - terenu 
 - przekrój z zaznaczeniem 
    * warstw do usunięcia
    * nowo porojektowanych nasypów</t>
  </si>
  <si>
    <t>Posadowienie budynku, zbiorników, parkingów
- opis przyjętych rozwiązań
- plan z oznaczeniem poszczególnych obszarów
- wykaz przyjętych rozwiązań  (zabezpieczenia i odwodnienia wykopów, wzmocnienia podloży, inne posad. niż bezpośrednie, wymiana gruntu) - w wersji rysunkowej (rzut, przekroje)</t>
  </si>
  <si>
    <t>NRKL_NM_RRR_MM_DD_obliczenia.pdf</t>
  </si>
  <si>
    <t>F29</t>
  </si>
  <si>
    <t>EKSPERTYZA ŚNIEGOWA</t>
  </si>
  <si>
    <t>NRKL_NM_RRR_MM_DD_ekspertyza.pdf</t>
  </si>
  <si>
    <t>PRZELEWY DACHOWE - OBLICZENIA  Z UWZGLĘDNIENIEM NOŚNOŚCI DACHU</t>
  </si>
  <si>
    <r>
      <t xml:space="preserve">Opiania geotechniczna (wszystkie kategorie geo.)
</t>
    </r>
    <r>
      <rPr>
        <b/>
        <sz val="10"/>
        <color theme="0" tint="-0.34998626667073579"/>
        <rFont val="Arial Narrow"/>
        <family val="2"/>
        <charset val="238"/>
      </rPr>
      <t>Dokumentacja: PROJEKT GEOLOGICZNO-INŻYNIERSKI</t>
    </r>
  </si>
  <si>
    <r>
      <t xml:space="preserve">Założenia do posadowienia  i  oświadczenie projektanta </t>
    </r>
    <r>
      <rPr>
        <b/>
        <sz val="10"/>
        <color theme="0" tint="-0.34998626667073579"/>
        <rFont val="Arial Narrow"/>
        <family val="2"/>
        <charset val="238"/>
      </rPr>
      <t>o zgodności  rozwiązań projektowych z PROJEKTEM GEOLOGICZNO-INŻYNIERSKIM</t>
    </r>
  </si>
  <si>
    <t xml:space="preserve">RRMMDD_KLNM_PZT_1.pdf  
RRMMDD_KLNM_PZT_1.dwg  </t>
  </si>
  <si>
    <t>RRMMDD_KLNM_pylon7,5_1.pdf   lub                         RRMMDD_KLNM_pylon9_1.pdf</t>
  </si>
  <si>
    <t xml:space="preserve">RRMMDD_KLNM_pylon16_1.pdf   lub                           RRMMDD_KLNM_pylon22_1.pdf </t>
  </si>
  <si>
    <t>w opracowaniu</t>
  </si>
  <si>
    <t>na rzucie przyziemia</t>
  </si>
  <si>
    <t>w elektryce</t>
  </si>
  <si>
    <r>
      <rPr>
        <b/>
        <sz val="10"/>
        <color theme="0" tint="-0.249977111117893"/>
        <rFont val="Arial Narrow"/>
        <family val="2"/>
        <charset val="238"/>
      </rPr>
      <t>OPCJONALNIE</t>
    </r>
    <r>
      <rPr>
        <sz val="10"/>
        <color theme="0" tint="-0.249977111117893"/>
        <rFont val="Arial Narrow"/>
        <family val="2"/>
        <charset val="238"/>
      </rPr>
      <t xml:space="preserve"> - wizualizacja wjeścia głównego (perspektywa)</t>
    </r>
  </si>
  <si>
    <t>nd BP KL</t>
  </si>
  <si>
    <t>brak uzgodnienia dla 2.14, 5.07</t>
  </si>
  <si>
    <t xml:space="preserve">OBIEKT: </t>
  </si>
  <si>
    <t>MARKET KL BIELSKO BIAŁA II</t>
  </si>
  <si>
    <t>Aleksander Źrałek</t>
  </si>
  <si>
    <t>Ewa Kukuczka</t>
  </si>
  <si>
    <t>nie</t>
  </si>
  <si>
    <t>A</t>
  </si>
  <si>
    <t>T</t>
  </si>
  <si>
    <r>
      <rPr>
        <sz val="9"/>
        <rFont val="Arial Narrow"/>
        <family val="2"/>
        <charset val="238"/>
      </rPr>
      <t xml:space="preserve">2 AR A GR 00 020 </t>
    </r>
    <r>
      <rPr>
        <sz val="9"/>
        <color theme="1"/>
        <rFont val="Arial Narrow"/>
        <family val="2"/>
        <charset val="238"/>
      </rPr>
      <t xml:space="preserve">
</t>
    </r>
    <r>
      <rPr>
        <sz val="9"/>
        <color rgb="FFFF0000"/>
        <rFont val="Arial Narrow"/>
        <family val="2"/>
        <charset val="238"/>
      </rPr>
      <t>KL BB_AR1</t>
    </r>
  </si>
  <si>
    <r>
      <t xml:space="preserve">2 AR A GR 01 022
</t>
    </r>
    <r>
      <rPr>
        <sz val="9"/>
        <color rgb="FFFF0000"/>
        <rFont val="Arial Narrow"/>
        <family val="2"/>
        <charset val="238"/>
      </rPr>
      <t xml:space="preserve">KL BB_AR1 </t>
    </r>
  </si>
  <si>
    <r>
      <t xml:space="preserve">KL BB </t>
    </r>
    <r>
      <rPr>
        <b/>
        <u/>
        <sz val="10"/>
        <color rgb="FFFF0000"/>
        <rFont val="Arial Narrow"/>
        <family val="2"/>
        <charset val="238"/>
      </rPr>
      <t>II</t>
    </r>
  </si>
  <si>
    <t>uwagi wg 20240322 KLBB_PKPW_B1</t>
  </si>
  <si>
    <r>
      <t xml:space="preserve">2 AR A GR DA 023  
</t>
    </r>
    <r>
      <rPr>
        <sz val="9"/>
        <color rgb="FFFF0000"/>
        <rFont val="Arial Narrow"/>
        <family val="2"/>
        <charset val="238"/>
      </rPr>
      <t>KL BB_AR2</t>
    </r>
  </si>
  <si>
    <r>
      <t xml:space="preserve">2 AR A GB ES 025
</t>
    </r>
    <r>
      <rPr>
        <sz val="9"/>
        <color rgb="FFFF0000"/>
        <rFont val="Arial Narrow"/>
        <family val="2"/>
        <charset val="238"/>
      </rPr>
      <t xml:space="preserve">KL BB_AR6 </t>
    </r>
  </si>
  <si>
    <r>
      <t xml:space="preserve">2 AR A GR TB 026
</t>
    </r>
    <r>
      <rPr>
        <sz val="9"/>
        <color rgb="FFFF0000"/>
        <rFont val="Arial Narrow"/>
        <family val="2"/>
        <charset val="238"/>
      </rPr>
      <t xml:space="preserve">KL BB_AR7  </t>
    </r>
  </si>
  <si>
    <r>
      <t xml:space="preserve">2 VP A FW LP 030
</t>
    </r>
    <r>
      <rPr>
        <sz val="9"/>
        <color rgb="FFFF0000"/>
        <rFont val="Arial Narrow"/>
        <family val="2"/>
        <charset val="238"/>
      </rPr>
      <t xml:space="preserve">KL BB_AR10 </t>
    </r>
  </si>
  <si>
    <t>rzut
 - układ posadzki rozbiórki</t>
  </si>
  <si>
    <t>KL BB_AR5</t>
  </si>
  <si>
    <r>
      <t xml:space="preserve">2 FA A AF NO 035 
</t>
    </r>
    <r>
      <rPr>
        <sz val="9"/>
        <color rgb="FFFF0000"/>
        <rFont val="Arial Narrow"/>
        <family val="2"/>
        <charset val="238"/>
      </rPr>
      <t>KL BB_AR4</t>
    </r>
  </si>
  <si>
    <r>
      <t xml:space="preserve">2 FA A AF SU 036 
</t>
    </r>
    <r>
      <rPr>
        <sz val="9"/>
        <color rgb="FFFF0000"/>
        <rFont val="Arial Narrow"/>
        <family val="2"/>
        <charset val="238"/>
      </rPr>
      <t>KL BB_AR4</t>
    </r>
  </si>
  <si>
    <r>
      <t xml:space="preserve">2 FA A AF OS 038
</t>
    </r>
    <r>
      <rPr>
        <sz val="9"/>
        <color rgb="FFFF0000"/>
        <rFont val="Arial Narrow"/>
        <family val="2"/>
        <charset val="238"/>
      </rPr>
      <t>KL BB_AR4</t>
    </r>
    <r>
      <rPr>
        <sz val="9"/>
        <rFont val="Arial Narrow"/>
        <family val="2"/>
        <charset val="238"/>
      </rPr>
      <t xml:space="preserve"> </t>
    </r>
  </si>
  <si>
    <t xml:space="preserve">2 FA A AF WE 037
</t>
  </si>
  <si>
    <r>
      <t xml:space="preserve">2 AR A SN AA 041 
</t>
    </r>
    <r>
      <rPr>
        <sz val="9"/>
        <color rgb="FFFF0000"/>
        <rFont val="Arial Narrow"/>
        <family val="2"/>
        <charset val="238"/>
      </rPr>
      <t xml:space="preserve">KL BB_AR43 </t>
    </r>
  </si>
  <si>
    <t>Strefy LV</t>
  </si>
  <si>
    <r>
      <t xml:space="preserve">2 AR A GR AD 050
</t>
    </r>
    <r>
      <rPr>
        <sz val="9"/>
        <color rgb="FFFF0000"/>
        <rFont val="Arial Narrow"/>
        <family val="2"/>
        <charset val="238"/>
      </rPr>
      <t>KL BB_AR8  
KL BB_AR9</t>
    </r>
  </si>
  <si>
    <r>
      <t xml:space="preserve">2 AR A DT ST 129
</t>
    </r>
    <r>
      <rPr>
        <sz val="9"/>
        <color rgb="FFFF0000"/>
        <rFont val="Calibri"/>
        <family val="2"/>
        <charset val="238"/>
        <scheme val="minor"/>
      </rPr>
      <t xml:space="preserve">KLBB_DET1  </t>
    </r>
  </si>
  <si>
    <r>
      <t xml:space="preserve">2 AR A DT ES 156
</t>
    </r>
    <r>
      <rPr>
        <sz val="9"/>
        <color rgb="FFFF0000"/>
        <rFont val="Calibri"/>
        <family val="2"/>
        <charset val="238"/>
        <scheme val="minor"/>
      </rPr>
      <t>KLBB_DET2</t>
    </r>
  </si>
  <si>
    <r>
      <t xml:space="preserve">2 AR A DT LT 181 
</t>
    </r>
    <r>
      <rPr>
        <sz val="9"/>
        <color rgb="FFFF0000"/>
        <rFont val="Calibri"/>
        <family val="2"/>
        <charset val="238"/>
        <scheme val="minor"/>
      </rPr>
      <t xml:space="preserve">KLBB_AKŁ 1 </t>
    </r>
  </si>
  <si>
    <r>
      <t xml:space="preserve">2 AR A DT LT 182
</t>
    </r>
    <r>
      <rPr>
        <sz val="9"/>
        <color rgb="FFFF0000"/>
        <rFont val="Calibri"/>
        <family val="2"/>
        <charset val="238"/>
        <scheme val="minor"/>
      </rPr>
      <t>KLBB_AKŁ 3</t>
    </r>
  </si>
  <si>
    <r>
      <t xml:space="preserve">2 AR A DT LT 180
</t>
    </r>
    <r>
      <rPr>
        <sz val="9"/>
        <color rgb="FFFF0000"/>
        <rFont val="Calibri"/>
        <family val="2"/>
        <charset val="238"/>
        <scheme val="minor"/>
      </rPr>
      <t xml:space="preserve">KLBB_AKŁ 2  </t>
    </r>
  </si>
  <si>
    <r>
      <t xml:space="preserve">2 AR A DT LT 183 
</t>
    </r>
    <r>
      <rPr>
        <sz val="9"/>
        <color rgb="FFFF0000"/>
        <rFont val="Calibri"/>
        <family val="2"/>
        <charset val="238"/>
        <scheme val="minor"/>
      </rPr>
      <t xml:space="preserve">KLBB_AKŁ 6
KLBB_AKŁ 7 </t>
    </r>
  </si>
  <si>
    <t>KLBB_AKŁ 4</t>
  </si>
  <si>
    <t xml:space="preserve"> - kłady ścian korytarz toalet dla klientów  </t>
  </si>
  <si>
    <r>
      <t xml:space="preserve">2 AR A DT LT 184 
</t>
    </r>
    <r>
      <rPr>
        <sz val="9"/>
        <color rgb="FFFF0000"/>
        <rFont val="Calibri"/>
        <family val="2"/>
        <charset val="238"/>
        <scheme val="minor"/>
      </rPr>
      <t xml:space="preserve">KLBB_AKŁ 8 </t>
    </r>
  </si>
  <si>
    <r>
      <t xml:space="preserve">2 AR A DT LT 192
</t>
    </r>
    <r>
      <rPr>
        <sz val="9"/>
        <color rgb="FFFF0000"/>
        <rFont val="Calibri"/>
        <family val="2"/>
        <charset val="238"/>
        <scheme val="minor"/>
      </rPr>
      <t xml:space="preserve">KLBB_AKŁ 9 </t>
    </r>
  </si>
  <si>
    <r>
      <t xml:space="preserve">2 AR A DT AD 116
</t>
    </r>
    <r>
      <rPr>
        <sz val="9"/>
        <color rgb="FFFF0000"/>
        <rFont val="Calibri"/>
        <family val="2"/>
        <charset val="238"/>
        <scheme val="minor"/>
      </rPr>
      <t xml:space="preserve">KLBB_AKŁ 10   </t>
    </r>
  </si>
  <si>
    <r>
      <t xml:space="preserve">2 AR A DT LT 185  
</t>
    </r>
    <r>
      <rPr>
        <sz val="9"/>
        <color rgb="FFFF0000"/>
        <rFont val="Calibri"/>
        <family val="2"/>
        <charset val="238"/>
        <scheme val="minor"/>
      </rPr>
      <t>KLBB_AKŁ 11</t>
    </r>
  </si>
  <si>
    <t xml:space="preserve"> - kłady ścian / kierownicy branżowi</t>
  </si>
  <si>
    <t xml:space="preserve">2 AR A DT LT 187
</t>
  </si>
  <si>
    <r>
      <t xml:space="preserve">2 AR A DT LT 189 
</t>
    </r>
    <r>
      <rPr>
        <sz val="9"/>
        <color rgb="FFFF0000"/>
        <rFont val="Calibri"/>
        <family val="2"/>
        <charset val="238"/>
        <scheme val="minor"/>
      </rPr>
      <t xml:space="preserve">KLBB_AKŁ 13 </t>
    </r>
    <r>
      <rPr>
        <sz val="9"/>
        <color theme="1"/>
        <rFont val="Calibri"/>
        <family val="2"/>
        <charset val="238"/>
        <scheme val="minor"/>
      </rPr>
      <t xml:space="preserve"> </t>
    </r>
  </si>
  <si>
    <r>
      <t xml:space="preserve">2 AR A DT LT 190
</t>
    </r>
    <r>
      <rPr>
        <sz val="9"/>
        <color rgb="FFFF0000"/>
        <rFont val="Calibri"/>
        <family val="2"/>
        <charset val="238"/>
        <scheme val="minor"/>
      </rPr>
      <t xml:space="preserve">KLBB_AKŁ 13 </t>
    </r>
    <r>
      <rPr>
        <sz val="9"/>
        <color theme="1"/>
        <rFont val="Calibri"/>
        <family val="2"/>
        <charset val="238"/>
        <scheme val="minor"/>
      </rPr>
      <t xml:space="preserve"> </t>
    </r>
  </si>
  <si>
    <r>
      <t xml:space="preserve">2 AR A DT LT 191
</t>
    </r>
    <r>
      <rPr>
        <sz val="9"/>
        <color rgb="FFFF0000"/>
        <rFont val="Calibri"/>
        <family val="2"/>
        <charset val="238"/>
        <scheme val="minor"/>
      </rPr>
      <t xml:space="preserve">KLBB_AKŁ 13 </t>
    </r>
    <r>
      <rPr>
        <sz val="9"/>
        <color theme="1"/>
        <rFont val="Calibri"/>
        <family val="2"/>
        <charset val="238"/>
        <scheme val="minor"/>
      </rPr>
      <t xml:space="preserve"> </t>
    </r>
  </si>
  <si>
    <r>
      <t xml:space="preserve">2 AR A DT LT 186
</t>
    </r>
    <r>
      <rPr>
        <sz val="9"/>
        <color rgb="FFFF0000"/>
        <rFont val="Calibri"/>
        <family val="2"/>
        <charset val="238"/>
        <scheme val="minor"/>
      </rPr>
      <t>KLBB_AKŁ 12</t>
    </r>
    <r>
      <rPr>
        <sz val="9"/>
        <color theme="1"/>
        <rFont val="Calibri"/>
        <family val="2"/>
        <charset val="238"/>
        <scheme val="minor"/>
      </rPr>
      <t xml:space="preserve">  </t>
    </r>
  </si>
  <si>
    <r>
      <t xml:space="preserve">2 AR A AN ZS 043
</t>
    </r>
    <r>
      <rPr>
        <sz val="9"/>
        <color rgb="FFFF0000"/>
        <rFont val="Arial Narrow"/>
        <family val="2"/>
        <charset val="238"/>
      </rPr>
      <t xml:space="preserve">KLBB_ZST1 </t>
    </r>
    <r>
      <rPr>
        <sz val="9"/>
        <color theme="1"/>
        <rFont val="Arial Narrow"/>
        <family val="2"/>
        <charset val="238"/>
      </rPr>
      <t xml:space="preserve"> </t>
    </r>
  </si>
  <si>
    <r>
      <t xml:space="preserve">2 AR A AN SC 044  
</t>
    </r>
    <r>
      <rPr>
        <sz val="9"/>
        <color rgb="FFFF0000"/>
        <rFont val="Arial Narrow"/>
        <family val="2"/>
        <charset val="238"/>
      </rPr>
      <t>KLBB_ZST2
KLBB_ZST3
KLBB_ZST4
KLBB_ZST5
KLBB_ZST6</t>
    </r>
  </si>
  <si>
    <r>
      <t xml:space="preserve">2 AR A AN ZB 045 
</t>
    </r>
    <r>
      <rPr>
        <sz val="9"/>
        <color rgb="FFFF0000"/>
        <rFont val="Arial Narrow"/>
        <family val="2"/>
        <charset val="238"/>
      </rPr>
      <t xml:space="preserve">KLBB_ZST7 </t>
    </r>
  </si>
  <si>
    <r>
      <t xml:space="preserve">2 AR A AN ZK 046  
</t>
    </r>
    <r>
      <rPr>
        <sz val="9"/>
        <color rgb="FFFF0000"/>
        <rFont val="Arial Narrow"/>
        <family val="2"/>
        <charset val="238"/>
      </rPr>
      <t>KLBB_ZST8</t>
    </r>
  </si>
  <si>
    <r>
      <t xml:space="preserve"> - zestawienie ślusarki (drzwi stalowe zewn., wewn., systemowe chłodni i mroźni, okna zew i wew., </t>
    </r>
    <r>
      <rPr>
        <strike/>
        <sz val="10"/>
        <rFont val="Arial Narrow"/>
        <family val="2"/>
        <charset val="238"/>
      </rPr>
      <t>świetliki i włazy</t>
    </r>
    <r>
      <rPr>
        <sz val="10"/>
        <rFont val="Arial Narrow"/>
        <family val="2"/>
        <charset val="238"/>
      </rPr>
      <t>, drzwi i ścianki aluminiowe wew i zew.)</t>
    </r>
  </si>
  <si>
    <t>- zestawienie świetliki i klapy dymowe
- AT1</t>
  </si>
  <si>
    <t>nd</t>
  </si>
  <si>
    <t>?</t>
  </si>
  <si>
    <t xml:space="preserve"> - reklamy na elewacji</t>
  </si>
  <si>
    <t xml:space="preserve"> - kłady ściany skupu butelek</t>
  </si>
  <si>
    <t xml:space="preserve"> -  odboje ochrony urzadzeń sterowniczych rampy: sterowanie bram, sterowanie prasokontenerów, ochrona wału i silnika kraty rolowanej, ochrona drzwi wejsciowych wokół klamki, stalowe rurki ochronne przewodów instalacyjnych zasilania urządzeń</t>
  </si>
  <si>
    <r>
      <t xml:space="preserve"> - </t>
    </r>
    <r>
      <rPr>
        <sz val="10"/>
        <color rgb="FFFF0000"/>
        <rFont val="Arial Narrow"/>
        <family val="2"/>
        <charset val="238"/>
      </rPr>
      <t xml:space="preserve">RS17 </t>
    </r>
    <r>
      <rPr>
        <sz val="10"/>
        <rFont val="Arial Narrow"/>
        <family val="2"/>
        <charset val="238"/>
      </rPr>
      <t>pałąk ochronny urządzeń technicznych przed wejściem do chłodni</t>
    </r>
  </si>
  <si>
    <r>
      <t xml:space="preserve"> - </t>
    </r>
    <r>
      <rPr>
        <sz val="10"/>
        <color rgb="FFFF0000"/>
        <rFont val="Arial Narrow"/>
        <family val="2"/>
        <charset val="238"/>
      </rPr>
      <t xml:space="preserve">RS17 </t>
    </r>
    <r>
      <rPr>
        <sz val="10"/>
        <rFont val="Arial Narrow"/>
        <family val="2"/>
        <charset val="238"/>
      </rPr>
      <t>pałąk ochrony bramy szybkobieżnej - wejście na rampę</t>
    </r>
  </si>
  <si>
    <t>brak ?</t>
  </si>
  <si>
    <t xml:space="preserve"> - RS20 wrzut butelek</t>
  </si>
  <si>
    <t>Wielobranżowy Projekt Oddymiania</t>
  </si>
  <si>
    <t>do przekazania Załącznik 1 - wytyczne dla reklam  do Warunków Technicznych KL_Wynajmujący</t>
  </si>
  <si>
    <t>20240327 KLBB_AKŁ_10 MEBEL KUCHENNY 3.18</t>
  </si>
  <si>
    <t>B</t>
  </si>
  <si>
    <t>uwagi wg 20240328 KLBB_PKPW_B2</t>
  </si>
  <si>
    <t>20240415 KLBB_ZST8 ZESTAWIENIE ŚCIANEK SYSTEMOWYCH TW4</t>
  </si>
  <si>
    <t>20240415 KLBB_ODB_03 RS2.3</t>
  </si>
  <si>
    <t>20240415 KLBB_ODB_04 RS4</t>
  </si>
  <si>
    <t>20240415 KLBB_ODB_05 RS6</t>
  </si>
  <si>
    <t>20240415 KLBB_ODB_07 RS10</t>
  </si>
  <si>
    <t>20240415 KLBB_ODB_08 RS13</t>
  </si>
  <si>
    <t>20240415 KLBB_ODB_09 RS14</t>
  </si>
  <si>
    <t>20240415 KLBB_ODB_10 RS 15</t>
  </si>
  <si>
    <t>20240415 KLBB_ODB_11 RS 16</t>
  </si>
  <si>
    <t>20240415 KLBB_ODB_14 RS 18</t>
  </si>
  <si>
    <t>20240415 KLBB_ODB_15 RS 20</t>
  </si>
  <si>
    <t>20240415 KLBB_DET2 DETAL WYCIERACZKI</t>
  </si>
  <si>
    <t>20240415 KLBB_DET7 DETALE POSADZKI - MROŹNIA
20240415 KLBB_DET8 DETALE POSADZKI - CHŁODNIA</t>
  </si>
  <si>
    <t>20240415 KLBB_DET5 UŁOŻENIE PŁYTEK PRZY KRATKACH ŚCIEKOWYCH</t>
  </si>
  <si>
    <t>20240415 KLBB_DET4 NISZA ZRZUTU WODY</t>
  </si>
  <si>
    <t>20240415 KLBB_DET9 DASZEK VD2</t>
  </si>
  <si>
    <t>20240415 KLBB_AKŁ 13 MALOWANIE ŚCIAN POM SOCJALNYCH</t>
  </si>
  <si>
    <t>20240415 KLBB_AKŁ 9 TOALETA W MAGAZYNIE</t>
  </si>
  <si>
    <t>20240415 KLBB_AKŁ5 ODBIÓR OPAKOWAŃ ZWROTNYCH</t>
  </si>
  <si>
    <t>20240415 KLBB_AKŁ 14 ROZMIESZCZENIE URZĄDZEŃ PRZY DRZWIACH CHŁODNI/MROŹNI</t>
  </si>
  <si>
    <t>20240415 KLBB_DET18  ŚWIETLIKI/KLAPY DYMOWE
20240415 KLBB_DET17 ŚWIETLIK TUNELOWY VELUX</t>
  </si>
  <si>
    <t>20240415 KLBB_DET6 ZAKOŃCZENIE PŁYTEK PRZY DRZWIACH</t>
  </si>
  <si>
    <t>20240415 KLBB_ODB_13 RS17.2</t>
  </si>
  <si>
    <t>20240415 KLBB_DET12 PRZEJŚCIE PRZEZ DACH KONSTRUKCJI WSPORCZYCH
20240415 KLBB_DET13 PRZEJŚCIE PRZEZ DACH RAMKI AGREGATU SKRAPLAJĄCEGO
20240415 KLBB_DET14 PRZEJŚCIE PRZEZ DACH - RURA ODCIĄGU PIEKARNI
20240415 KLBB_DET15 PRZEJŚCIE PRZEZ DACH - CZERPNIA WYRZUTNIA
20240415 KLBB_DET16 PRZEJŚCIEE PRZEZ DACH - PRZEPUST KLIMATYZATORÓW</t>
  </si>
  <si>
    <t>20240415 KLBB_ODB_06 RS7</t>
  </si>
  <si>
    <t>w konstrukcji</t>
  </si>
  <si>
    <t>20240415 KLBB_OPIS TECHNICZNY</t>
  </si>
  <si>
    <t>w projekcie konstrukcji</t>
  </si>
  <si>
    <t xml:space="preserve">20240415 KLBB_DET1 DETAL ZABUDOWY NAD MROŹNIĄ
</t>
  </si>
  <si>
    <t>20240215 KLBB_DET20 DETAL ZABUDOWY NAD CHŁODNIĄ</t>
  </si>
  <si>
    <t>KL BB_AR12</t>
  </si>
  <si>
    <t>20240415 KLBB_DET3 PRZEJŚCIA PŁYTEK SALA SPRZEDAŻY/MAGAZYN</t>
  </si>
  <si>
    <t>KLBB_AR11</t>
  </si>
  <si>
    <r>
      <t xml:space="preserve">2 AR A DT RS 051 </t>
    </r>
    <r>
      <rPr>
        <sz val="9"/>
        <color rgb="FFFF0000"/>
        <rFont val="Arial Narrow"/>
        <family val="2"/>
        <charset val="238"/>
      </rPr>
      <t xml:space="preserve">KLBB_ODB_01 </t>
    </r>
    <r>
      <rPr>
        <sz val="9"/>
        <color theme="1"/>
        <rFont val="Arial Narrow"/>
        <family val="2"/>
        <charset val="238"/>
      </rPr>
      <t xml:space="preserve"> </t>
    </r>
  </si>
  <si>
    <r>
      <t xml:space="preserve">2 AR A DT RS 054  </t>
    </r>
    <r>
      <rPr>
        <sz val="9"/>
        <color rgb="FFFF0000"/>
        <rFont val="Arial Narrow"/>
        <family val="2"/>
        <charset val="238"/>
      </rPr>
      <t>KLBB_ODB_03</t>
    </r>
  </si>
  <si>
    <r>
      <t xml:space="preserve">2 AR A DT RS 053 </t>
    </r>
    <r>
      <rPr>
        <sz val="9"/>
        <color rgb="FFFF0000"/>
        <rFont val="Arial Narrow"/>
        <family val="2"/>
        <charset val="238"/>
      </rPr>
      <t>KLBB_ODB_02</t>
    </r>
  </si>
  <si>
    <r>
      <t xml:space="preserve">2 AR A DT RS 056 </t>
    </r>
    <r>
      <rPr>
        <sz val="9"/>
        <color rgb="FFFF0000"/>
        <rFont val="Arial Narrow"/>
        <family val="2"/>
        <charset val="238"/>
      </rPr>
      <t xml:space="preserve">KLBB_ODB_04 </t>
    </r>
  </si>
  <si>
    <r>
      <t xml:space="preserve">2 AR A DT RS 057  </t>
    </r>
    <r>
      <rPr>
        <sz val="9"/>
        <color rgb="FFFF0000"/>
        <rFont val="Arial Narrow"/>
        <family val="2"/>
        <charset val="238"/>
      </rPr>
      <t>KLBB_ODB_05</t>
    </r>
  </si>
  <si>
    <r>
      <t xml:space="preserve">2 AR A DT RS 058 </t>
    </r>
    <r>
      <rPr>
        <sz val="9"/>
        <color rgb="FFFF0000"/>
        <rFont val="Arial Narrow"/>
        <family val="2"/>
        <charset val="238"/>
      </rPr>
      <t>KLBB_ODB_06</t>
    </r>
  </si>
  <si>
    <r>
      <t xml:space="preserve">2 AR A DT RS 059 </t>
    </r>
    <r>
      <rPr>
        <sz val="9"/>
        <color rgb="FFFF0000"/>
        <rFont val="Arial Narrow"/>
        <family val="2"/>
        <charset val="238"/>
      </rPr>
      <t xml:space="preserve">KLBB_ODB_07 </t>
    </r>
    <r>
      <rPr>
        <sz val="9"/>
        <color theme="1"/>
        <rFont val="Arial Narrow"/>
        <family val="2"/>
        <charset val="238"/>
      </rPr>
      <t xml:space="preserve"> </t>
    </r>
  </si>
  <si>
    <r>
      <t xml:space="preserve">2 AR A DT RS 061 </t>
    </r>
    <r>
      <rPr>
        <sz val="9"/>
        <color rgb="FFFF0000"/>
        <rFont val="Arial Narrow"/>
        <family val="2"/>
        <charset val="238"/>
      </rPr>
      <t xml:space="preserve">KLBB_ODB_08  </t>
    </r>
  </si>
  <si>
    <r>
      <t xml:space="preserve">2 AR A DT RS 062 </t>
    </r>
    <r>
      <rPr>
        <sz val="9"/>
        <color rgb="FFFF0000"/>
        <rFont val="Arial Narrow"/>
        <family val="2"/>
        <charset val="238"/>
      </rPr>
      <t xml:space="preserve">KLBB_ODB_09 </t>
    </r>
  </si>
  <si>
    <t>2 AR A DT RS 063  KLBB_ODB_10</t>
  </si>
  <si>
    <r>
      <t xml:space="preserve">2 AR A DT RS 064 </t>
    </r>
    <r>
      <rPr>
        <sz val="9"/>
        <color rgb="FFFF0000"/>
        <rFont val="Arial Narrow"/>
        <family val="2"/>
        <charset val="238"/>
      </rPr>
      <t xml:space="preserve">KLBB_ODB_11 </t>
    </r>
  </si>
  <si>
    <t>KLBB_ODB_15</t>
  </si>
  <si>
    <t>20240415 KLBB_ODB_12 RS17.1
20240415 KLBB_ODB_13 RS17.2</t>
  </si>
  <si>
    <t>20240415 KLBB_ODB_12 RS17.1</t>
  </si>
  <si>
    <t>W KONSTRUKCJI</t>
  </si>
  <si>
    <t>rzut
 - układ posadzki wraz z dylatacjami w koordynacji z dylatacjami płyty, przerwami roboczymi i pętlami grzewczymi
 - spadki pom. 2.05/2.06 i 5.15 + detal przekrój 
 - detale: dylatacji płyty i posadzki, przerw roboczych, konstrukcji płyty 
 - detale obniżeń płyty przy chłodniach i mroźniach</t>
  </si>
  <si>
    <t>Opis,obliczenia i zestawienie urządzeń</t>
  </si>
  <si>
    <t>Część rysunkowa architektniczna</t>
  </si>
  <si>
    <t>Część rysunkowa elektryczna</t>
  </si>
  <si>
    <t>C</t>
  </si>
  <si>
    <t>uwagi wg 20240403 KLBB_PKPW_B3</t>
  </si>
  <si>
    <r>
      <t>DATA OTRZYMANIA:</t>
    </r>
    <r>
      <rPr>
        <b/>
        <sz val="10"/>
        <color rgb="FFC00000"/>
        <rFont val="Arial Narrow"/>
        <family val="2"/>
        <charset val="238"/>
      </rPr>
      <t xml:space="preserve">   [A]</t>
    </r>
    <r>
      <rPr>
        <sz val="10"/>
        <color rgb="FFC00000"/>
        <rFont val="Arial Narrow"/>
        <family val="2"/>
        <charset val="238"/>
      </rPr>
      <t>-20.03.2024</t>
    </r>
    <r>
      <rPr>
        <b/>
        <sz val="10"/>
        <color rgb="FFC00000"/>
        <rFont val="Arial Narrow"/>
        <family val="2"/>
        <charset val="238"/>
      </rPr>
      <t xml:space="preserve"> [B]</t>
    </r>
    <r>
      <rPr>
        <sz val="10"/>
        <color rgb="FFC00000"/>
        <rFont val="Arial Narrow"/>
        <family val="2"/>
        <charset val="238"/>
      </rPr>
      <t>-27.03.2024</t>
    </r>
    <r>
      <rPr>
        <b/>
        <sz val="10"/>
        <color rgb="FFC00000"/>
        <rFont val="Arial Narrow"/>
        <family val="2"/>
        <charset val="238"/>
      </rPr>
      <t xml:space="preserve"> [C]</t>
    </r>
    <r>
      <rPr>
        <sz val="10"/>
        <color rgb="FFC00000"/>
        <rFont val="Arial Narrow"/>
        <family val="2"/>
        <charset val="238"/>
      </rPr>
      <t>-</t>
    </r>
    <r>
      <rPr>
        <b/>
        <sz val="10"/>
        <color theme="0" tint="-0.34998626667073579"/>
        <rFont val="Arial Narrow"/>
        <family val="2"/>
        <charset val="238"/>
      </rPr>
      <t>15.04.2024</t>
    </r>
  </si>
  <si>
    <r>
      <t xml:space="preserve">2 AR A DT ES 149 
</t>
    </r>
    <r>
      <rPr>
        <sz val="9"/>
        <color rgb="FFFF0000"/>
        <rFont val="Calibri"/>
        <family val="2"/>
        <charset val="238"/>
        <scheme val="minor"/>
      </rPr>
      <t>KLBB_DET3</t>
    </r>
  </si>
  <si>
    <t>D</t>
  </si>
  <si>
    <t>uwagi wg 20240423 KLBB_PKPW_B4</t>
  </si>
  <si>
    <r>
      <t xml:space="preserve">2 AR A DT AD 103
</t>
    </r>
    <r>
      <rPr>
        <sz val="9"/>
        <color rgb="FFFF0000"/>
        <rFont val="Calibri"/>
        <family val="2"/>
        <charset val="238"/>
        <scheme val="minor"/>
      </rPr>
      <t>KLBB_DET7  
KLBB_DET8</t>
    </r>
  </si>
  <si>
    <r>
      <t xml:space="preserve">2 AR A DT TB 092 
</t>
    </r>
    <r>
      <rPr>
        <sz val="9"/>
        <color rgb="FFFF0000"/>
        <rFont val="Arial Narrow"/>
        <family val="2"/>
        <charset val="238"/>
      </rPr>
      <t>KLBB_DET10</t>
    </r>
  </si>
  <si>
    <t>N</t>
  </si>
  <si>
    <r>
      <t xml:space="preserve">2 AR A DT TB 094 
</t>
    </r>
    <r>
      <rPr>
        <sz val="9"/>
        <color rgb="FFFF0000"/>
        <rFont val="Arial Narrow"/>
        <family val="2"/>
        <charset val="238"/>
      </rPr>
      <t>KLBB_DET11</t>
    </r>
  </si>
  <si>
    <t xml:space="preserve">2 AR A DT DH 171
</t>
  </si>
  <si>
    <r>
      <t xml:space="preserve">2 AR A DT DH 169 
</t>
    </r>
    <r>
      <rPr>
        <sz val="9"/>
        <color rgb="FFFF0000"/>
        <rFont val="Calibri"/>
        <family val="2"/>
        <charset val="238"/>
        <scheme val="minor"/>
      </rPr>
      <t>KLBB_DET12</t>
    </r>
    <r>
      <rPr>
        <sz val="9"/>
        <color theme="1"/>
        <rFont val="Calibri"/>
        <family val="2"/>
        <charset val="238"/>
        <scheme val="minor"/>
      </rPr>
      <t xml:space="preserve"> 
</t>
    </r>
    <r>
      <rPr>
        <sz val="9"/>
        <color rgb="FFFF0000"/>
        <rFont val="Calibri"/>
        <family val="2"/>
        <charset val="238"/>
        <scheme val="minor"/>
      </rPr>
      <t>KLBB_DET13</t>
    </r>
    <r>
      <rPr>
        <sz val="9"/>
        <color theme="1"/>
        <rFont val="Calibri"/>
        <family val="2"/>
        <charset val="238"/>
        <scheme val="minor"/>
      </rPr>
      <t xml:space="preserve">
</t>
    </r>
    <r>
      <rPr>
        <sz val="9"/>
        <color rgb="FFFF0000"/>
        <rFont val="Calibri"/>
        <family val="2"/>
        <charset val="238"/>
        <scheme val="minor"/>
      </rPr>
      <t>KLBB_DET14
KLBB_DET15
KLBB_DET16</t>
    </r>
  </si>
  <si>
    <r>
      <t xml:space="preserve">2 AR A DT DH 172 
</t>
    </r>
    <r>
      <rPr>
        <sz val="9"/>
        <color rgb="FFFF0000"/>
        <rFont val="Calibri"/>
        <family val="2"/>
        <charset val="238"/>
        <scheme val="minor"/>
      </rPr>
      <t>KLBB_DET17
KLBB_DET18</t>
    </r>
  </si>
  <si>
    <r>
      <t xml:space="preserve">2 AR A DT DH 167 
</t>
    </r>
    <r>
      <rPr>
        <sz val="9"/>
        <color rgb="FFFF0000"/>
        <rFont val="Calibri"/>
        <family val="2"/>
        <charset val="238"/>
        <scheme val="minor"/>
      </rPr>
      <t xml:space="preserve"> KLBB_DET9</t>
    </r>
  </si>
  <si>
    <r>
      <t xml:space="preserve">2 AR A DT ES 157  
</t>
    </r>
    <r>
      <rPr>
        <sz val="9"/>
        <color rgb="FFFF0000"/>
        <rFont val="Calibri"/>
        <family val="2"/>
        <charset val="238"/>
        <scheme val="minor"/>
      </rPr>
      <t>KLBB_DET4</t>
    </r>
  </si>
  <si>
    <r>
      <t xml:space="preserve">2 AR A DT ES 153
</t>
    </r>
    <r>
      <rPr>
        <sz val="9"/>
        <color rgb="FFFF0000"/>
        <rFont val="Calibri"/>
        <family val="2"/>
        <charset val="238"/>
        <scheme val="minor"/>
      </rPr>
      <t>KLBB_DET5</t>
    </r>
  </si>
  <si>
    <r>
      <t xml:space="preserve">2 AR A DT ES 148 
</t>
    </r>
    <r>
      <rPr>
        <sz val="9"/>
        <color rgb="FFFF0000"/>
        <rFont val="Calibri"/>
        <family val="2"/>
        <charset val="238"/>
        <scheme val="minor"/>
      </rPr>
      <t>KLBB_DET6</t>
    </r>
    <r>
      <rPr>
        <sz val="9"/>
        <color theme="1"/>
        <rFont val="Calibri"/>
        <family val="2"/>
        <charset val="238"/>
        <scheme val="minor"/>
      </rPr>
      <t xml:space="preserve"> </t>
    </r>
  </si>
  <si>
    <r>
      <t xml:space="preserve">2 AR A DT ST 128 
</t>
    </r>
    <r>
      <rPr>
        <sz val="9"/>
        <color rgb="FFFF0000"/>
        <rFont val="Calibri"/>
        <family val="2"/>
        <charset val="238"/>
        <scheme val="minor"/>
      </rPr>
      <t>KLBB_DET20</t>
    </r>
  </si>
  <si>
    <t xml:space="preserve"> - dranibna nad chłodnie</t>
  </si>
  <si>
    <r>
      <t xml:space="preserve">2 AR A DT AD 132 
</t>
    </r>
    <r>
      <rPr>
        <sz val="9"/>
        <color rgb="FFFF0000"/>
        <rFont val="Calibri"/>
        <family val="2"/>
        <charset val="238"/>
        <scheme val="minor"/>
      </rPr>
      <t>KLBB_DET19</t>
    </r>
  </si>
  <si>
    <r>
      <t xml:space="preserve">2 AR A DT AD 142 
</t>
    </r>
    <r>
      <rPr>
        <sz val="9"/>
        <color rgb="FFFF0000"/>
        <rFont val="Calibri"/>
        <family val="2"/>
        <charset val="238"/>
        <scheme val="minor"/>
      </rPr>
      <t>KLBB_DET21</t>
    </r>
  </si>
  <si>
    <t xml:space="preserve"> - ściana pożarowa - detal połączenia z blachą trapezową w układzie wzdłuż i w poprzek trapezu, detale połaczeń z przegrodami, opracowanie techniczne</t>
  </si>
  <si>
    <t>KLBB_DE22</t>
  </si>
  <si>
    <t>20240415 KLBB_DET12 PRZEJŚCIE PRZEZ DACH KONSTRUKCJI WSPORCZYCH
20240415 KLBB_DET13 PRZEJŚCIE PRZEZ DACH RAMKI AGREGATU SKRAPLAJĄCEGO</t>
  </si>
  <si>
    <r>
      <t xml:space="preserve">2 AR A DT DH 166
</t>
    </r>
    <r>
      <rPr>
        <sz val="9"/>
        <color rgb="FFFF0000"/>
        <rFont val="Calibri"/>
        <family val="2"/>
        <charset val="238"/>
        <scheme val="minor"/>
      </rPr>
      <t>KLBB_DET12 
KLBB_DET13</t>
    </r>
    <r>
      <rPr>
        <sz val="9"/>
        <color theme="0" tint="-0.34998626667073579"/>
        <rFont val="Calibri"/>
        <family val="2"/>
        <charset val="238"/>
        <scheme val="minor"/>
      </rPr>
      <t xml:space="preserve">  </t>
    </r>
  </si>
  <si>
    <t>brak, na kładzie jest zabudowa nad mroźnią i RS, brak urzadzeń i ich ochrony</t>
  </si>
  <si>
    <t>KLBB_AKŁ 5</t>
  </si>
  <si>
    <t>brak blendy MWS na rysunku</t>
  </si>
  <si>
    <r>
      <rPr>
        <b/>
        <sz val="10"/>
        <color theme="0" tint="-0.14999847407452621"/>
        <rFont val="Arial Narrow"/>
        <family val="2"/>
        <charset val="238"/>
      </rPr>
      <t xml:space="preserve"> OPCJONALNIE </t>
    </r>
    <r>
      <rPr>
        <sz val="10"/>
        <color theme="0" tint="-0.14999847407452621"/>
        <rFont val="Arial Narrow"/>
        <family val="2"/>
        <charset val="238"/>
      </rPr>
      <t>- ochrona rury gazowej  przy skrzynce gazowej</t>
    </r>
  </si>
  <si>
    <r>
      <t xml:space="preserve">2 AR A DT RS 065  </t>
    </r>
    <r>
      <rPr>
        <sz val="9"/>
        <color rgb="FFFF0000"/>
        <rFont val="Arial Narrow"/>
        <family val="2"/>
        <charset val="238"/>
      </rPr>
      <t xml:space="preserve">KLBB_ODB_14 </t>
    </r>
  </si>
  <si>
    <r>
      <t xml:space="preserve">2 AR A DT RS 074   </t>
    </r>
    <r>
      <rPr>
        <sz val="9"/>
        <color rgb="FFFF0000"/>
        <rFont val="Arial Narrow"/>
        <family val="2"/>
        <charset val="238"/>
      </rPr>
      <t xml:space="preserve">KLBB_ODB_13 </t>
    </r>
  </si>
  <si>
    <r>
      <t xml:space="preserve">2 AR A DT RS 075   </t>
    </r>
    <r>
      <rPr>
        <sz val="9"/>
        <color rgb="FFFF0000"/>
        <rFont val="Arial Narrow"/>
        <family val="2"/>
        <charset val="238"/>
      </rPr>
      <t>KLBB_ODB_12</t>
    </r>
  </si>
  <si>
    <r>
      <t xml:space="preserve">2 AR A DT RS 078 </t>
    </r>
    <r>
      <rPr>
        <sz val="9"/>
        <color rgb="FFFF0000"/>
        <rFont val="Arial Narrow"/>
        <family val="2"/>
        <charset val="238"/>
      </rPr>
      <t xml:space="preserve">KLBB_ODB_12/13 </t>
    </r>
  </si>
  <si>
    <t xml:space="preserve"> - fundament schodów St3
</t>
  </si>
  <si>
    <t>240415_KLBB_KB4_Fundament schodów St3_0.pdf
240415_KLBB_KB4_Fundament schodów St3_0.dwg</t>
  </si>
  <si>
    <t xml:space="preserve"> - płyta pod wiate na wózki</t>
  </si>
  <si>
    <t>240415_KLBB_KB5_Fundament wiaty na wózki_0.pdf
240415_KLBB_KB5_Fundament wiaty na wózki_0.dwg</t>
  </si>
  <si>
    <t xml:space="preserve"> - fundamenty
(rzut fundamentów, stopy, ławy, kanał chłodniczy, filarki, płyty, itp.)</t>
  </si>
  <si>
    <t>240415_KLBB_KB1_Fundamenty, rdzenie_0.pdf
240415_KLBB_KB1_Fundamenty, rdzenie_0.dwg</t>
  </si>
  <si>
    <t xml:space="preserve"> - przyziemie
(rzut przyziemia, wieńce, itp.)</t>
  </si>
  <si>
    <t>240415_KLBB_KB2_Przyziemie, rdzenie_0.pdf
240415_KLBB_KB2_Przyziemie, rdzenie_0..dwg</t>
  </si>
  <si>
    <t xml:space="preserve"> - zbrojenie kanału chłodniczego
</t>
  </si>
  <si>
    <t>240415_KLBB_KB3_Zbrojenie kanału chłodniczego_0.pdf
240415_KLBB_KB3_Zbrojenie kanału chłodniczego_0.dwg</t>
  </si>
  <si>
    <t>KS18</t>
  </si>
  <si>
    <t xml:space="preserve"> - schody zewnętrzne St3</t>
  </si>
  <si>
    <t>240415_KLBB_KS18_Schody St3_0.pdf
240415_KLBB_KS18_Schody St3_0.dwg</t>
  </si>
  <si>
    <t>KS18.1</t>
  </si>
  <si>
    <t xml:space="preserve"> - balustrada schodów zewnętrznych St3</t>
  </si>
  <si>
    <t>2 TW A AN ST 387</t>
  </si>
  <si>
    <t>240415_KLBB_KS18.1_Balustrada schodów St3_0.pdf
240415_KLBB_KS18.1_Balustrada schodów St3_0.dwg</t>
  </si>
  <si>
    <t>KS19</t>
  </si>
  <si>
    <t xml:space="preserve"> - RS21</t>
  </si>
  <si>
    <t>2 TW A AN ST 388</t>
  </si>
  <si>
    <t>240415_KLBB_KS19_RS21_0.pdf
240415_KLBB_KS19_RS21_0.dwg</t>
  </si>
  <si>
    <t>KS20</t>
  </si>
  <si>
    <t xml:space="preserve"> - Górne zakotwienie ścian G-K</t>
  </si>
  <si>
    <t>2 TW A AN ST 389</t>
  </si>
  <si>
    <t>240415_KLBB_KS20_004_Górne zakotwienie ścian_0.pdf
240415_KLBB_KS20_004_Górne zakotwienie ścian_0.dwg</t>
  </si>
  <si>
    <t>W OPRACOWANIU</t>
  </si>
  <si>
    <t>240415_KLBB_KS8_001_Podkonstr.wiatrołap_0.pdf
240415_KLBB_KS8_001_Podkonstr.wiatrołap_0.dwg</t>
  </si>
  <si>
    <t>240415_KLBB_KS9_Ramy drzwi wewn_0.pdf
240415_KLBB_KS9_Ramy drzwi wewn_0.dwg</t>
  </si>
  <si>
    <t>240415_KLBB_KS11_002_BlendaNAJEMCY_0.pdf
240415_KLBB_KS11_002_BlendaNAJEMCY_0.dwg</t>
  </si>
  <si>
    <t>240415_KLBB_KS12_003_BlendaMWS_0.pdf
240415_KLBB_KS12_003_BlendaMWS_0.dwg</t>
  </si>
  <si>
    <t>240415_KLBB_KS13_Ryglówka ścian zewn_0.pdf
240415_KLBB_KS13_Ryglówka ścian zewn_0..dwg</t>
  </si>
  <si>
    <t xml:space="preserve"> - Wzmocnienia blach trapezowych w miejscu przebić</t>
  </si>
  <si>
    <t xml:space="preserve"> - wiatrołap belka dla AT01</t>
  </si>
  <si>
    <r>
      <t xml:space="preserve">2 TW A AN ST 377
</t>
    </r>
    <r>
      <rPr>
        <sz val="9"/>
        <color rgb="FFFF0000"/>
        <rFont val="Calibri"/>
        <family val="2"/>
        <charset val="238"/>
        <scheme val="minor"/>
      </rPr>
      <t>KS8</t>
    </r>
    <r>
      <rPr>
        <sz val="9"/>
        <color theme="1"/>
        <rFont val="Calibri"/>
        <family val="2"/>
        <charset val="238"/>
        <scheme val="minor"/>
      </rPr>
      <t xml:space="preserve">  </t>
    </r>
  </si>
  <si>
    <t xml:space="preserve"> - ryglówka_ramy drzwi wejściowych</t>
  </si>
  <si>
    <r>
      <t xml:space="preserve">2 AR A DT RS 067 
</t>
    </r>
    <r>
      <rPr>
        <sz val="9"/>
        <color rgb="FFFF0000"/>
        <rFont val="Arial Narrow"/>
        <family val="2"/>
        <charset val="238"/>
      </rPr>
      <t>KS20</t>
    </r>
    <r>
      <rPr>
        <sz val="9"/>
        <color theme="1"/>
        <rFont val="Arial Narrow"/>
        <family val="2"/>
        <charset val="238"/>
      </rPr>
      <t xml:space="preserve"> </t>
    </r>
  </si>
  <si>
    <r>
      <t xml:space="preserve">2 TW A AN AD 390 </t>
    </r>
    <r>
      <rPr>
        <sz val="9"/>
        <color rgb="FFFF0000"/>
        <rFont val="Calibri"/>
        <family val="2"/>
        <charset val="238"/>
        <scheme val="minor"/>
      </rPr>
      <t xml:space="preserve">KLBB_KB1  </t>
    </r>
  </si>
  <si>
    <r>
      <t xml:space="preserve">2 TW A AN AD 390 </t>
    </r>
    <r>
      <rPr>
        <sz val="9"/>
        <color rgb="FFFF0000"/>
        <rFont val="Calibri"/>
        <family val="2"/>
        <charset val="238"/>
        <scheme val="minor"/>
      </rPr>
      <t>KLBB_KB2</t>
    </r>
  </si>
  <si>
    <r>
      <t xml:space="preserve">2 TW A AN AD 390 </t>
    </r>
    <r>
      <rPr>
        <sz val="9"/>
        <color rgb="FFFF0000"/>
        <rFont val="Calibri"/>
        <family val="2"/>
        <charset val="238"/>
        <scheme val="minor"/>
      </rPr>
      <t>KLBB_KB3</t>
    </r>
  </si>
  <si>
    <r>
      <t xml:space="preserve">2 TW A AN AD 399 </t>
    </r>
    <r>
      <rPr>
        <sz val="9"/>
        <color rgb="FFFF0000"/>
        <rFont val="Calibri"/>
        <family val="2"/>
        <charset val="238"/>
        <scheme val="minor"/>
      </rPr>
      <t>KLBB_KB4</t>
    </r>
  </si>
  <si>
    <r>
      <t xml:space="preserve">2 TW A AN AD 399 </t>
    </r>
    <r>
      <rPr>
        <sz val="9"/>
        <color rgb="FFFF0000"/>
        <rFont val="Calibri"/>
        <family val="2"/>
        <charset val="238"/>
        <scheme val="minor"/>
      </rPr>
      <t>KLBB_KB5</t>
    </r>
  </si>
  <si>
    <r>
      <t xml:space="preserve">uwagi wg </t>
    </r>
    <r>
      <rPr>
        <b/>
        <sz val="10"/>
        <color theme="1"/>
        <rFont val="Arial Narrow"/>
        <family val="2"/>
        <charset val="238"/>
      </rPr>
      <t>20240507 KLBB_PKPW_B6</t>
    </r>
  </si>
  <si>
    <r>
      <t xml:space="preserve">DATA SPRAWDZENIA:  </t>
    </r>
    <r>
      <rPr>
        <b/>
        <sz val="10"/>
        <color rgb="FF0070C0"/>
        <rFont val="Arial Narrow"/>
        <family val="2"/>
        <charset val="238"/>
      </rPr>
      <t>[A]-22.03.2024 [B]-28.03.2023 [C]- 03.04.2024 [D]- 23.04-07.05.2024</t>
    </r>
  </si>
  <si>
    <t>20240507 KLBB_AR12 STREFY LV</t>
  </si>
  <si>
    <t>20240509 KLBB_AR1 _RZUT PRZYZIEMIA</t>
  </si>
  <si>
    <t>20240507 KLBB_AR2 RZUT DACHU</t>
  </si>
  <si>
    <t xml:space="preserve">20240507 KLBB_AR6 POSADZKI
</t>
  </si>
  <si>
    <t>20240507 KLBB_AR5 WYBURZENIA W POSADZKACH</t>
  </si>
  <si>
    <t>20240507 KLBB_AR7 RZUT SUFITÓW</t>
  </si>
  <si>
    <t>cross</t>
  </si>
  <si>
    <t>20240509 KLBB_AR10 STREFY POŻAROWE_EWAKUACJA</t>
  </si>
  <si>
    <t>Raport_CFD_BielskoPasaż_2024.05</t>
  </si>
  <si>
    <t>240415_KLBB_PW_OPIS_TECHNICZNY_ODDYMIANIE_1                                962_240415_KLBB_ODD_PARTER_1                                                                   960_240415_KLBB_ODD_SCHEMAT_BLOKOWY_1</t>
  </si>
  <si>
    <t>20240507 KLBB_AR4 _ELEWACJA</t>
  </si>
  <si>
    <t>20240507 KLBB_AR3 _PRZEKROJE</t>
  </si>
  <si>
    <t>20240507 KLBB_ZST1 DRZWI PODSTAWOWE</t>
  </si>
  <si>
    <t xml:space="preserve">20240507 KLBB_ZST2 DRZWI ZEWNĘTRZNE STALOWE
20240507 KLBB_ZST3 STOLARKA ALUMINIOWA
20240507 KLBB_ZST4 DRZWI WEWNĘTRZNE STALOWE
20240415 KLBB_ZST5 DRZWI MROŹNIA/CHŁODNIA
20240507 KLBB_ZST6 OKNA ZEWNĘTRZNE
</t>
  </si>
  <si>
    <t>20240507 KLBB_ZST9 DRZWI AT1 _ AT1.1
20240507 KLBB_ZST10  KLAPY DYMOWE_ŚWIETLIKI</t>
  </si>
  <si>
    <t>20240507 KLBB_ZST7 BRAMY</t>
  </si>
  <si>
    <t>KLBB_ZST9
KLBB_ZST10</t>
  </si>
  <si>
    <t>20240507 KLBB_AR8 PLANSZA RS
20240507 KLBB_AR9 MALOWANIE_WYKOŃCZENIE ŚCIAN</t>
  </si>
  <si>
    <t>20240507 KLBB_ODB_01 RS 1</t>
  </si>
  <si>
    <t>20240507 KLBB_ODB_02 RS 2</t>
  </si>
  <si>
    <t>20240507 KLBB_ZST9 DRZWI AT1 _ AT1.1</t>
  </si>
  <si>
    <t xml:space="preserve">2 AR A DT RS 072 KLBB_ZST9  </t>
  </si>
  <si>
    <t>20240507 KLBB_AKŁ 12 SALA SPRZEDAŻY MWS</t>
  </si>
  <si>
    <t>20240507 KLBB_DET10 BLENDA NAJEMCÓW _ MWS_KURTYNA DYM</t>
  </si>
  <si>
    <t>20240507 KLBB_DET11 BLENDA PIEKRANI</t>
  </si>
  <si>
    <t>2 AR A DT TB 093  KLBB_DET10</t>
  </si>
  <si>
    <t>20240507 KLBB DET 23   ŚCIANKI GK</t>
  </si>
  <si>
    <t>20240507 KLBB_DET 22  ŚCIANA POŻAROWA GK - MONTAŻ DO DACHU</t>
  </si>
  <si>
    <t xml:space="preserve">2 AR A DT TB 096                KLBB DET 23  </t>
  </si>
  <si>
    <t xml:space="preserve">2 AR A DT TB 095 KLBB_DET10  </t>
  </si>
  <si>
    <t>20240507 KLBB_AKŁ_10 MEBEL KUCHENNY 3.18</t>
  </si>
  <si>
    <r>
      <t xml:space="preserve">2 AR A DT AD 117 </t>
    </r>
    <r>
      <rPr>
        <sz val="9"/>
        <color rgb="FFFF0000"/>
        <rFont val="Calibri"/>
        <family val="2"/>
        <charset val="238"/>
        <scheme val="minor"/>
      </rPr>
      <t xml:space="preserve">KLBB_AKŁ_10 </t>
    </r>
    <r>
      <rPr>
        <sz val="9"/>
        <color theme="1"/>
        <rFont val="Calibri"/>
        <family val="2"/>
        <charset val="238"/>
        <scheme val="minor"/>
      </rPr>
      <t xml:space="preserve">  </t>
    </r>
  </si>
  <si>
    <r>
      <t xml:space="preserve">2 AR A DT AD 104 </t>
    </r>
    <r>
      <rPr>
        <sz val="9"/>
        <color rgb="FFFF0000"/>
        <rFont val="Calibri"/>
        <family val="2"/>
        <charset val="238"/>
        <scheme val="minor"/>
      </rPr>
      <t>KLBB_AKŁ 14</t>
    </r>
    <r>
      <rPr>
        <sz val="9"/>
        <color theme="1"/>
        <rFont val="Calibri"/>
        <family val="2"/>
        <charset val="238"/>
        <scheme val="minor"/>
      </rPr>
      <t xml:space="preserve">
</t>
    </r>
  </si>
  <si>
    <t>20240507 KLBB_DET19 DRABINA NAD CHŁODNIE _ MROŹNIĘ</t>
  </si>
  <si>
    <t>20240415 KLBB_DET 21 BRAMA IT29</t>
  </si>
  <si>
    <t>20240507 KLBB_AKŁ2 TOALETA DLA KLIENTÓW MĘSKA</t>
  </si>
  <si>
    <t>20240507 KLBB_AKŁ1 TOALETA DLA KLIENTÓW DAMSKA</t>
  </si>
  <si>
    <t>20240507 KLBB_AKŁ3 TOALETA DLA NIEPEŁNOSPRAWNYCH</t>
  </si>
  <si>
    <t>20240507KLBB_AKŁ4 KORYTARZ TOALET DLA KLIENTÓW</t>
  </si>
  <si>
    <t>20240507 KLBB_AKŁ6 TOALETY PERSONALNE: DAMSKIE
20240507 KLBB_AKŁ7 TOALETY PERSONALNE: MĘSKIE</t>
  </si>
  <si>
    <t>202405075 KLBB_AKŁ 8 TOALETY MWS</t>
  </si>
  <si>
    <t>20240507 KLBB_AKŁ 11 PIEKARNIA</t>
  </si>
  <si>
    <r>
      <t xml:space="preserve">2 AR A DT LT 188  
</t>
    </r>
    <r>
      <rPr>
        <sz val="9"/>
        <color rgb="FFFF0000"/>
        <rFont val="Calibri"/>
        <family val="2"/>
        <charset val="238"/>
        <scheme val="minor"/>
      </rPr>
      <t>KLBB_AKŁ 13</t>
    </r>
  </si>
  <si>
    <t>20240507  KLBB DET24  OBRÓBKI OKIEN, DRZWI ELEWACJA</t>
  </si>
  <si>
    <t xml:space="preserve">2 AR A DT FA 227  KLBB DET24 </t>
  </si>
  <si>
    <t xml:space="preserve">2 AR A DT FA 228 KLBB DET24 </t>
  </si>
  <si>
    <t xml:space="preserve">RRMMDD_KLNM_PZT_DroZew_1.pdf    RRMMDD_KLNM_PZT_DroZew_1.dwg </t>
  </si>
  <si>
    <t xml:space="preserve"> - plan sytuacyjny z spadkami, wpustami deszczowymi, lampami i włazami studni</t>
  </si>
  <si>
    <t xml:space="preserve">RRMMDD_KLNM_PZT_DrogWew_1.pdf    RRMMDD_KLNM_PZT_DrogWew_1.dwg </t>
  </si>
  <si>
    <r>
      <t xml:space="preserve"> - przekrój poprzeczny/ chodniki i opaski wokół budynków
</t>
    </r>
    <r>
      <rPr>
        <b/>
        <sz val="10"/>
        <color theme="0" tint="-0.34998626667073579"/>
        <rFont val="Arial Narrow"/>
        <family val="2"/>
        <charset val="238"/>
      </rPr>
      <t xml:space="preserve">OPCJONALNIE </t>
    </r>
    <r>
      <rPr>
        <sz val="10"/>
        <color theme="0" tint="-0.34998626667073579"/>
        <rFont val="Arial Narrow"/>
        <family val="2"/>
        <charset val="238"/>
      </rPr>
      <t>- przekrój wzdłużny</t>
    </r>
  </si>
  <si>
    <r>
      <t xml:space="preserve"> - przekrój poprzeczny / nawierzchnia miejsc postojowych
</t>
    </r>
    <r>
      <rPr>
        <b/>
        <sz val="10"/>
        <color theme="0" tint="-0.34998626667073579"/>
        <rFont val="Arial Narrow"/>
        <family val="2"/>
        <charset val="238"/>
      </rPr>
      <t>OPCJONALNIE</t>
    </r>
    <r>
      <rPr>
        <sz val="10"/>
        <color theme="0" tint="-0.34998626667073579"/>
        <rFont val="Arial Narrow"/>
        <family val="2"/>
        <charset val="238"/>
      </rPr>
      <t xml:space="preserve"> - przekrój wzdłużny</t>
    </r>
  </si>
  <si>
    <r>
      <t xml:space="preserve"> - przekrój poprzeczny / drogi dla samochodów osobowych
</t>
    </r>
    <r>
      <rPr>
        <b/>
        <sz val="10"/>
        <color theme="0" tint="-0.34998626667073579"/>
        <rFont val="Arial Narrow"/>
        <family val="2"/>
        <charset val="238"/>
      </rPr>
      <t>OPCJONALNIE</t>
    </r>
    <r>
      <rPr>
        <sz val="10"/>
        <color theme="0" tint="-0.34998626667073579"/>
        <rFont val="Arial Narrow"/>
        <family val="2"/>
        <charset val="238"/>
      </rPr>
      <t xml:space="preserve"> - przekrój wzdłużny</t>
    </r>
  </si>
  <si>
    <r>
      <t xml:space="preserve"> - przekrój poprzeczny / drogi dla samochodów ciężarowych
</t>
    </r>
    <r>
      <rPr>
        <b/>
        <sz val="10"/>
        <color theme="0" tint="-0.34998626667073579"/>
        <rFont val="Arial Narrow"/>
        <family val="2"/>
        <charset val="238"/>
      </rPr>
      <t>OPCJONALNIE</t>
    </r>
    <r>
      <rPr>
        <sz val="10"/>
        <color theme="0" tint="-0.34998626667073579"/>
        <rFont val="Arial Narrow"/>
        <family val="2"/>
        <charset val="238"/>
      </rPr>
      <t xml:space="preserve"> - przekrój wzdłużny</t>
    </r>
  </si>
  <si>
    <r>
      <t xml:space="preserve"> - przekrój poprzeczny / nawierzchnia wjazdu i wyjazdu
</t>
    </r>
    <r>
      <rPr>
        <b/>
        <sz val="10"/>
        <color theme="0" tint="-0.34998626667073579"/>
        <rFont val="Arial Narrow"/>
        <family val="2"/>
        <charset val="238"/>
      </rPr>
      <t xml:space="preserve">OPCJONALNIE </t>
    </r>
    <r>
      <rPr>
        <sz val="10"/>
        <color theme="0" tint="-0.34998626667073579"/>
        <rFont val="Arial Narrow"/>
        <family val="2"/>
        <charset val="238"/>
      </rPr>
      <t>- przekrój wzdłużny</t>
    </r>
  </si>
  <si>
    <r>
      <t xml:space="preserve"> - przekrój poprzeczny / płyta rampy
</t>
    </r>
    <r>
      <rPr>
        <b/>
        <sz val="10"/>
        <color theme="0" tint="-0.34998626667073579"/>
        <rFont val="Arial Narrow"/>
        <family val="2"/>
        <charset val="238"/>
      </rPr>
      <t>OPCJONALNIE</t>
    </r>
    <r>
      <rPr>
        <sz val="10"/>
        <color theme="0" tint="-0.34998626667073579"/>
        <rFont val="Arial Narrow"/>
        <family val="2"/>
        <charset val="238"/>
      </rPr>
      <t xml:space="preserve"> - przekrój wzdłużny</t>
    </r>
  </si>
  <si>
    <r>
      <t xml:space="preserve"> - przekrój poprzeczny / nawierzchnia z kostki podcień (wejście główne)
</t>
    </r>
    <r>
      <rPr>
        <b/>
        <sz val="10"/>
        <color theme="0" tint="-0.34998626667073579"/>
        <rFont val="Arial Narrow"/>
        <family val="2"/>
        <charset val="238"/>
      </rPr>
      <t>OPCJONALNIE</t>
    </r>
    <r>
      <rPr>
        <sz val="10"/>
        <color theme="0" tint="-0.34998626667073579"/>
        <rFont val="Arial Narrow"/>
        <family val="2"/>
        <charset val="238"/>
      </rPr>
      <t xml:space="preserve"> - przekrój wzdłużny</t>
    </r>
  </si>
  <si>
    <t>20240509 KLBB_AR10a STREFY POŻAROWE I DYMOWE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</si>
</sst>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2"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b/>
      <sz val="8"/>
      <color indexed="8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sz val="8"/>
      <name val="Arial Narrow"/>
      <family val="2"/>
      <charset val="238"/>
    </font>
    <font>
      <sz val="10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indexed="1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theme="0"/>
      <name val="Arial Narrow"/>
      <family val="2"/>
      <charset val="238"/>
    </font>
    <font>
      <sz val="11"/>
      <color theme="1"/>
      <name val="Czcionka tekstu podstawowego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name val="Arial Narrow"/>
      <family val="2"/>
      <charset val="238"/>
    </font>
    <font>
      <u/>
      <sz val="14"/>
      <color theme="0"/>
      <name val="Arial Narrow"/>
      <family val="2"/>
      <charset val="238"/>
    </font>
    <font>
      <b/>
      <u/>
      <sz val="10"/>
      <name val="Arial Narrow"/>
      <family val="2"/>
      <charset val="238"/>
    </font>
    <font>
      <sz val="10"/>
      <color theme="0"/>
      <name val="Arial Narrow"/>
      <family val="2"/>
      <charset val="238"/>
    </font>
    <font>
      <b/>
      <sz val="10"/>
      <color theme="0" tint="-0.34998626667073579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theme="0"/>
      <name val="Arial Narrow"/>
      <family val="2"/>
      <charset val="238"/>
    </font>
    <font>
      <sz val="11"/>
      <color theme="0"/>
      <name val="Arial Narrow"/>
      <family val="2"/>
      <charset val="238"/>
    </font>
    <font>
      <b/>
      <u/>
      <sz val="11"/>
      <color rgb="FF0070C0"/>
      <name val="Arial Narrow"/>
      <family val="2"/>
      <charset val="238"/>
    </font>
    <font>
      <b/>
      <u/>
      <sz val="10"/>
      <color indexed="10"/>
      <name val="Arial Narrow"/>
      <family val="2"/>
      <charset val="238"/>
    </font>
    <font>
      <b/>
      <u/>
      <sz val="18"/>
      <color theme="0" tint="-0.499984740745262"/>
      <name val="Arial Black"/>
      <family val="2"/>
      <charset val="238"/>
    </font>
    <font>
      <b/>
      <sz val="10"/>
      <color theme="0" tint="-0.499984740745262"/>
      <name val="Arial Black"/>
      <family val="2"/>
      <charset val="238"/>
    </font>
    <font>
      <b/>
      <u/>
      <sz val="10"/>
      <color rgb="FFC00000"/>
      <name val="Arial Narrow"/>
      <family val="2"/>
      <charset val="238"/>
    </font>
    <font>
      <b/>
      <sz val="10"/>
      <color rgb="FFC00000"/>
      <name val="Arial Narrow"/>
      <family val="2"/>
      <charset val="238"/>
    </font>
    <font>
      <sz val="10"/>
      <color rgb="FFC00000"/>
      <name val="Arial Narrow"/>
      <family val="2"/>
      <charset val="238"/>
    </font>
    <font>
      <b/>
      <sz val="8"/>
      <color indexed="8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6"/>
      <color indexed="8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u/>
      <sz val="12"/>
      <color rgb="FF0070C0"/>
      <name val="Arial Narrow"/>
      <family val="2"/>
      <charset val="238"/>
    </font>
    <font>
      <sz val="8"/>
      <color theme="0" tint="-0.499984740745262"/>
      <name val="Arial Narrow"/>
      <family val="2"/>
      <charset val="238"/>
    </font>
    <font>
      <b/>
      <sz val="12"/>
      <color rgb="FFC0000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  <font>
      <b/>
      <sz val="7"/>
      <name val="Arial"/>
      <family val="2"/>
      <charset val="238"/>
    </font>
    <font>
      <b/>
      <sz val="12"/>
      <name val="Arial Narrow"/>
      <family val="2"/>
      <charset val="238"/>
    </font>
    <font>
      <b/>
      <sz val="1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color theme="0" tint="-4.9989318521683403E-2"/>
      <name val="Arial Narrow"/>
      <family val="2"/>
      <charset val="238"/>
    </font>
    <font>
      <b/>
      <sz val="10"/>
      <color theme="0" tint="-4.9989318521683403E-2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9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7"/>
      <name val="Arial Narrow"/>
      <family val="2"/>
      <charset val="238"/>
    </font>
    <font>
      <b/>
      <sz val="10"/>
      <color theme="6" tint="0.79998168889431442"/>
      <name val="Arial Narrow"/>
      <family val="2"/>
      <charset val="238"/>
    </font>
    <font>
      <sz val="9"/>
      <color rgb="FFFF0000"/>
      <name val="Arial Narrow"/>
      <family val="2"/>
      <charset val="238"/>
    </font>
    <font>
      <b/>
      <sz val="12"/>
      <color theme="1" tint="0.499984740745262"/>
      <name val="Arial Black"/>
      <family val="2"/>
      <charset val="238"/>
    </font>
    <font>
      <b/>
      <sz val="28"/>
      <color theme="1" tint="0.499984740745262"/>
      <name val="Arial Black"/>
      <family val="2"/>
      <charset val="238"/>
    </font>
    <font>
      <b/>
      <sz val="10"/>
      <color rgb="FFC00000"/>
      <name val="Arial"/>
      <family val="2"/>
      <charset val="238"/>
    </font>
    <font>
      <b/>
      <sz val="9"/>
      <color theme="1" tint="0.34998626667073579"/>
      <name val="Arial"/>
      <family val="2"/>
      <charset val="238"/>
    </font>
    <font>
      <b/>
      <sz val="8"/>
      <color rgb="FFC00000"/>
      <name val="Arial"/>
      <family val="2"/>
      <charset val="238"/>
    </font>
    <font>
      <b/>
      <sz val="12"/>
      <color theme="0"/>
      <name val="Arial Black"/>
      <family val="2"/>
      <charset val="238"/>
    </font>
    <font>
      <b/>
      <sz val="9"/>
      <color rgb="FFFF0000"/>
      <name val="Arial Narrow"/>
      <family val="2"/>
      <charset val="238"/>
    </font>
    <font>
      <b/>
      <sz val="5"/>
      <name val="Arial Narrow"/>
      <family val="2"/>
      <charset val="238"/>
    </font>
    <font>
      <sz val="8"/>
      <color rgb="FF000000"/>
      <name val="Tahoma"/>
      <family val="2"/>
      <charset val="238"/>
    </font>
    <font>
      <b/>
      <i/>
      <sz val="10"/>
      <color rgb="FFFF0000"/>
      <name val="Arial"/>
      <family val="2"/>
      <charset val="238"/>
    </font>
    <font>
      <b/>
      <u/>
      <sz val="14"/>
      <color theme="0" tint="-0.499984740745262"/>
      <name val="Arial Narrow"/>
      <family val="2"/>
      <charset val="238"/>
    </font>
    <font>
      <u/>
      <sz val="9"/>
      <color rgb="FF0070C0"/>
      <name val="Arial Narrow"/>
      <family val="2"/>
      <charset val="238"/>
    </font>
    <font>
      <b/>
      <sz val="12"/>
      <color rgb="FF0070C0"/>
      <name val="Arial Narrow"/>
      <family val="2"/>
      <charset val="238"/>
    </font>
    <font>
      <b/>
      <u/>
      <sz val="11"/>
      <color rgb="FFFF3300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0"/>
      <color rgb="FF00B050"/>
      <name val="Arial Narrow"/>
      <family val="2"/>
      <charset val="238"/>
    </font>
    <font>
      <sz val="10"/>
      <color rgb="FF0070C0"/>
      <name val="Arial Narrow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b/>
      <sz val="9"/>
      <color rgb="FFFF3300"/>
      <name val="Arial Narrow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theme="0" tint="-0.34998626667073579"/>
      <name val="Arial Narrow"/>
      <family val="2"/>
      <charset val="238"/>
    </font>
    <font>
      <b/>
      <sz val="8"/>
      <color rgb="FFFF0000"/>
      <name val="Arial Narrow"/>
      <family val="2"/>
      <charset val="238"/>
    </font>
    <font>
      <sz val="9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color rgb="FFC00000"/>
      <name val="Arial Narrow"/>
      <family val="2"/>
      <charset val="238"/>
    </font>
    <font>
      <b/>
      <sz val="8"/>
      <color rgb="FF008000"/>
      <name val="Arial Narrow"/>
      <family val="2"/>
      <charset val="238"/>
    </font>
    <font>
      <sz val="8"/>
      <color theme="9" tint="-0.249977111117893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0"/>
      <color theme="4"/>
      <name val="Arial Narrow"/>
      <family val="2"/>
      <charset val="238"/>
    </font>
    <font>
      <sz val="9"/>
      <color theme="4"/>
      <name val="Arial Narrow"/>
      <family val="2"/>
      <charset val="238"/>
    </font>
    <font>
      <b/>
      <sz val="10"/>
      <color theme="4"/>
      <name val="Arial Narrow"/>
      <family val="2"/>
      <charset val="238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b/>
      <sz val="11"/>
      <color theme="0" tint="-0.34998626667073579"/>
      <name val="Arial Narrow"/>
      <family val="2"/>
      <charset val="238"/>
    </font>
    <font>
      <sz val="10"/>
      <color theme="0" tint="-0.34998626667073579"/>
      <name val="Arial Narrow"/>
      <family val="2"/>
      <charset val="238"/>
    </font>
    <font>
      <sz val="9"/>
      <color theme="0" tint="-0.34998626667073579"/>
      <name val="Arial Narrow"/>
      <family val="2"/>
      <charset val="238"/>
    </font>
    <font>
      <sz val="8"/>
      <color theme="0" tint="-0.34998626667073579"/>
      <name val="Arial Narrow"/>
      <family val="2"/>
      <charset val="238"/>
    </font>
    <font>
      <b/>
      <u/>
      <sz val="11"/>
      <color theme="0" tint="-0.34998626667073579"/>
      <name val="Arial Narrow"/>
      <family val="2"/>
      <charset val="238"/>
    </font>
    <font>
      <sz val="11"/>
      <color theme="0" tint="-0.34998626667073579"/>
      <name val="Calibri"/>
      <family val="2"/>
      <charset val="238"/>
      <scheme val="minor"/>
    </font>
    <font>
      <b/>
      <sz val="12"/>
      <color theme="0" tint="-0.34998626667073579"/>
      <name val="Calibri"/>
      <family val="2"/>
      <charset val="238"/>
      <scheme val="minor"/>
    </font>
    <font>
      <b/>
      <u/>
      <sz val="10"/>
      <color theme="0" tint="-0.34998626667073579"/>
      <name val="Arial Narrow"/>
      <family val="2"/>
      <charset val="238"/>
    </font>
    <font>
      <sz val="10"/>
      <color rgb="FFFF0000"/>
      <name val="Aptos"/>
      <family val="2"/>
    </font>
    <font>
      <b/>
      <sz val="11"/>
      <color theme="0" tint="-0.249977111117893"/>
      <name val="Arial Narrow"/>
      <family val="2"/>
      <charset val="238"/>
    </font>
    <font>
      <sz val="8"/>
      <color theme="0" tint="-0.249977111117893"/>
      <name val="Arial Narrow"/>
      <family val="2"/>
      <charset val="238"/>
    </font>
    <font>
      <sz val="10"/>
      <color theme="0" tint="-0.249977111117893"/>
      <name val="Arial Narrow"/>
      <family val="2"/>
      <charset val="238"/>
    </font>
    <font>
      <sz val="9"/>
      <color theme="0" tint="-0.249977111117893"/>
      <name val="Arial Narrow"/>
      <family val="2"/>
      <charset val="238"/>
    </font>
    <font>
      <b/>
      <sz val="10"/>
      <color theme="0" tint="-0.249977111117893"/>
      <name val="Arial Narrow"/>
      <family val="2"/>
      <charset val="238"/>
    </font>
    <font>
      <b/>
      <sz val="8"/>
      <color theme="0" tint="-0.249977111117893"/>
      <name val="Arial Narrow"/>
      <family val="2"/>
      <charset val="238"/>
    </font>
    <font>
      <b/>
      <u/>
      <sz val="11"/>
      <color theme="0" tint="-0.249977111117893"/>
      <name val="Arial Narrow"/>
      <family val="2"/>
      <charset val="238"/>
    </font>
    <font>
      <sz val="11"/>
      <color theme="0" tint="-0.249977111117893"/>
      <name val="Calibri"/>
      <family val="2"/>
      <charset val="238"/>
      <scheme val="minor"/>
    </font>
    <font>
      <sz val="9"/>
      <color theme="0" tint="-0.34998626667073579"/>
      <name val="Calibri"/>
      <family val="2"/>
      <charset val="238"/>
      <scheme val="minor"/>
    </font>
    <font>
      <b/>
      <u/>
      <sz val="10"/>
      <color rgb="FFFF0000"/>
      <name val="Arial Narrow"/>
      <family val="2"/>
      <charset val="238"/>
    </font>
    <font>
      <b/>
      <sz val="11"/>
      <color rgb="FFFF0000"/>
      <name val="Calibri"/>
      <family val="2"/>
      <charset val="238"/>
      <scheme val="minor"/>
    </font>
    <font>
      <strike/>
      <sz val="10"/>
      <name val="Arial Narrow"/>
      <family val="2"/>
      <charset val="238"/>
    </font>
    <font>
      <sz val="8"/>
      <color rgb="FFFF0000"/>
      <name val="Arial Narrow"/>
      <family val="2"/>
      <charset val="238"/>
    </font>
    <font>
      <sz val="8"/>
      <name val="Calibri"/>
      <family val="2"/>
      <charset val="238"/>
      <scheme val="minor"/>
    </font>
    <font>
      <sz val="10"/>
      <color rgb="FF008000"/>
      <name val="Arial Narrow"/>
      <family val="2"/>
      <charset val="238"/>
    </font>
    <font>
      <b/>
      <sz val="11"/>
      <color rgb="FFC0C0C0"/>
      <name val="Arial Narrow"/>
      <family val="2"/>
      <charset val="238"/>
    </font>
    <font>
      <sz val="8"/>
      <color rgb="FFC0C0C0"/>
      <name val="Arial Narrow"/>
      <family val="2"/>
      <charset val="238"/>
    </font>
    <font>
      <sz val="10"/>
      <color rgb="FFC0C0C0"/>
      <name val="Arial Narrow"/>
      <family val="2"/>
      <charset val="238"/>
    </font>
    <font>
      <sz val="9"/>
      <color rgb="FFC0C0C0"/>
      <name val="Calibri"/>
      <family val="2"/>
      <charset val="238"/>
      <scheme val="minor"/>
    </font>
    <font>
      <sz val="11"/>
      <color rgb="FFC0C0C0"/>
      <name val="Calibri"/>
      <family val="2"/>
      <charset val="238"/>
      <scheme val="minor"/>
    </font>
    <font>
      <b/>
      <sz val="8"/>
      <color rgb="FFC0C0C0"/>
      <name val="Arial Narrow"/>
      <family val="2"/>
      <charset val="238"/>
    </font>
    <font>
      <b/>
      <sz val="10"/>
      <color rgb="FFC0C0C0"/>
      <name val="Arial Narrow"/>
      <family val="2"/>
      <charset val="238"/>
    </font>
    <font>
      <b/>
      <u/>
      <sz val="11"/>
      <color rgb="FFC0C0C0"/>
      <name val="Arial Narrow"/>
      <family val="2"/>
      <charset val="238"/>
    </font>
    <font>
      <b/>
      <u/>
      <sz val="11"/>
      <name val="Arial Narrow"/>
      <family val="2"/>
      <charset val="238"/>
    </font>
    <font>
      <sz val="9"/>
      <color theme="0" tint="-0.249977111117893"/>
      <name val="Calibri"/>
      <family val="2"/>
      <charset val="238"/>
      <scheme val="minor"/>
    </font>
    <font>
      <sz val="11"/>
      <color rgb="FF008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8000"/>
      <name val="Aptos"/>
      <family val="2"/>
    </font>
    <font>
      <b/>
      <sz val="10"/>
      <color rgb="FF008000"/>
      <name val="Aptos"/>
      <family val="2"/>
    </font>
    <font>
      <sz val="8"/>
      <color theme="0" tint="-0.14999847407452621"/>
      <name val="Arial Narrow"/>
      <family val="2"/>
      <charset val="238"/>
    </font>
    <font>
      <sz val="10"/>
      <color theme="0" tint="-0.14999847407452621"/>
      <name val="Arial Narrow"/>
      <family val="2"/>
      <charset val="238"/>
    </font>
    <font>
      <sz val="9"/>
      <color theme="0" tint="-0.14999847407452621"/>
      <name val="Arial Narrow"/>
      <family val="2"/>
      <charset val="238"/>
    </font>
    <font>
      <b/>
      <sz val="10"/>
      <color theme="0" tint="-0.14999847407452621"/>
      <name val="Arial Narrow"/>
      <family val="2"/>
      <charset val="238"/>
    </font>
    <font>
      <b/>
      <sz val="8"/>
      <color theme="0" tint="-0.14999847407452621"/>
      <name val="Arial Narrow"/>
      <family val="2"/>
      <charset val="238"/>
    </font>
    <font>
      <sz val="8"/>
      <color theme="0" tint="-0.34998626667073579"/>
      <name val="Calibri"/>
      <family val="2"/>
      <charset val="238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2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24994659260841701"/>
      </left>
      <right/>
      <top/>
      <bottom/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/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/>
      <diagonal/>
    </border>
    <border>
      <left/>
      <right style="medium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 style="thin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rgb="FFFF3300"/>
      </left>
      <right/>
      <top style="medium">
        <color rgb="FFFF3300"/>
      </top>
      <bottom style="medium">
        <color rgb="FFFF3300"/>
      </bottom>
      <diagonal/>
    </border>
    <border>
      <left/>
      <right/>
      <top style="medium">
        <color rgb="FFFF3300"/>
      </top>
      <bottom style="medium">
        <color rgb="FFFF3300"/>
      </bottom>
      <diagonal/>
    </border>
    <border>
      <left/>
      <right style="medium">
        <color rgb="FFFF3300"/>
      </right>
      <top style="medium">
        <color rgb="FFFF3300"/>
      </top>
      <bottom style="medium">
        <color rgb="FFFF3300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rgb="FFFF33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rgb="FFFF3300"/>
      </right>
      <top/>
      <bottom style="medium">
        <color rgb="FFFF3300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74">
    <xf numFmtId="0" fontId="0" fillId="0" borderId="0"/>
    <xf numFmtId="0" fontId="1" fillId="0" borderId="0"/>
    <xf numFmtId="0" fontId="12" fillId="0" borderId="0"/>
    <xf numFmtId="0" fontId="1" fillId="0" borderId="0"/>
    <xf numFmtId="0" fontId="17" fillId="3" borderId="9" applyNumberFormat="0" applyFont="0" applyAlignment="0" applyProtection="0"/>
    <xf numFmtId="0" fontId="18" fillId="0" borderId="10" applyNumberFormat="0" applyFill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23" borderId="0" applyNumberFormat="0" applyBorder="0" applyAlignment="0" applyProtection="0"/>
    <xf numFmtId="0" fontId="45" fillId="7" borderId="0" applyNumberFormat="0" applyBorder="0" applyAlignment="0" applyProtection="0"/>
    <xf numFmtId="0" fontId="46" fillId="24" borderId="40" applyNumberFormat="0" applyAlignment="0" applyProtection="0"/>
    <xf numFmtId="0" fontId="47" fillId="25" borderId="41" applyNumberFormat="0" applyAlignment="0" applyProtection="0"/>
    <xf numFmtId="0" fontId="48" fillId="0" borderId="0" applyNumberFormat="0" applyFill="0" applyBorder="0" applyAlignment="0" applyProtection="0"/>
    <xf numFmtId="0" fontId="49" fillId="8" borderId="0" applyNumberFormat="0" applyBorder="0" applyAlignment="0" applyProtection="0"/>
    <xf numFmtId="0" fontId="50" fillId="0" borderId="42" applyNumberFormat="0" applyFill="0" applyAlignment="0" applyProtection="0"/>
    <xf numFmtId="0" fontId="51" fillId="0" borderId="43" applyNumberFormat="0" applyFill="0" applyAlignment="0" applyProtection="0"/>
    <xf numFmtId="0" fontId="52" fillId="0" borderId="44" applyNumberFormat="0" applyFill="0" applyAlignment="0" applyProtection="0"/>
    <xf numFmtId="0" fontId="52" fillId="0" borderId="0" applyNumberFormat="0" applyFill="0" applyBorder="0" applyAlignment="0" applyProtection="0"/>
    <xf numFmtId="0" fontId="53" fillId="11" borderId="40" applyNumberFormat="0" applyAlignment="0" applyProtection="0"/>
    <xf numFmtId="0" fontId="54" fillId="0" borderId="45" applyNumberFormat="0" applyFill="0" applyAlignment="0" applyProtection="0"/>
    <xf numFmtId="0" fontId="55" fillId="26" borderId="0" applyNumberFormat="0" applyBorder="0" applyAlignment="0" applyProtection="0"/>
    <xf numFmtId="0" fontId="1" fillId="0" borderId="0"/>
    <xf numFmtId="0" fontId="1" fillId="0" borderId="0"/>
    <xf numFmtId="0" fontId="56" fillId="24" borderId="46" applyNumberFormat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9" fontId="67" fillId="0" borderId="0" applyFont="0" applyFill="0" applyBorder="0" applyAlignment="0" applyProtection="0"/>
  </cellStyleXfs>
  <cellXfs count="763">
    <xf numFmtId="0" fontId="0" fillId="0" borderId="0" xfId="0"/>
    <xf numFmtId="0" fontId="10" fillId="0" borderId="2" xfId="0" applyFont="1" applyBorder="1" applyAlignment="1">
      <alignment horizontal="center"/>
    </xf>
    <xf numFmtId="0" fontId="15" fillId="0" borderId="0" xfId="0" applyFont="1"/>
    <xf numFmtId="0" fontId="0" fillId="0" borderId="3" xfId="0" applyBorder="1"/>
    <xf numFmtId="0" fontId="10" fillId="0" borderId="4" xfId="0" applyFont="1" applyBorder="1" applyAlignment="1">
      <alignment horizontal="center"/>
    </xf>
    <xf numFmtId="0" fontId="15" fillId="0" borderId="1" xfId="0" applyFont="1" applyBorder="1"/>
    <xf numFmtId="0" fontId="0" fillId="0" borderId="1" xfId="0" applyBorder="1"/>
    <xf numFmtId="0" fontId="0" fillId="0" borderId="5" xfId="0" applyBorder="1"/>
    <xf numFmtId="0" fontId="15" fillId="0" borderId="3" xfId="0" applyFont="1" applyBorder="1"/>
    <xf numFmtId="0" fontId="15" fillId="0" borderId="5" xfId="0" applyFont="1" applyBorder="1"/>
    <xf numFmtId="0" fontId="15" fillId="0" borderId="2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3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0" fillId="0" borderId="7" xfId="0" applyBorder="1"/>
    <xf numFmtId="0" fontId="0" fillId="0" borderId="8" xfId="0" applyBorder="1"/>
    <xf numFmtId="0" fontId="15" fillId="0" borderId="6" xfId="0" applyFont="1" applyBorder="1" applyAlignment="1">
      <alignment horizontal="left"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wrapText="1"/>
    </xf>
    <xf numFmtId="0" fontId="20" fillId="0" borderId="0" xfId="1" applyFont="1" applyAlignment="1">
      <alignment horizontal="center" vertical="center" wrapText="1"/>
    </xf>
    <xf numFmtId="0" fontId="26" fillId="0" borderId="0" xfId="1" applyFont="1" applyAlignment="1">
      <alignment horizontal="left" wrapText="1"/>
    </xf>
    <xf numFmtId="0" fontId="26" fillId="0" borderId="0" xfId="1" applyFont="1" applyAlignment="1">
      <alignment horizontal="right" vertical="center" wrapText="1"/>
    </xf>
    <xf numFmtId="0" fontId="11" fillId="0" borderId="0" xfId="1" applyFont="1" applyAlignment="1">
      <alignment horizontal="center" vertical="center" wrapText="1"/>
    </xf>
    <xf numFmtId="0" fontId="31" fillId="0" borderId="0" xfId="1" applyFont="1" applyAlignment="1">
      <alignment vertical="top" wrapText="1"/>
    </xf>
    <xf numFmtId="0" fontId="0" fillId="0" borderId="0" xfId="0" applyAlignment="1">
      <alignment wrapText="1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0" xfId="1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0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22" fillId="0" borderId="0" xfId="1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wrapText="1"/>
    </xf>
    <xf numFmtId="0" fontId="28" fillId="0" borderId="17" xfId="0" applyFont="1" applyBorder="1" applyAlignment="1">
      <alignment vertical="center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37" fillId="4" borderId="15" xfId="0" applyFont="1" applyFill="1" applyBorder="1" applyAlignment="1">
      <alignment vertical="center" wrapText="1"/>
    </xf>
    <xf numFmtId="0" fontId="35" fillId="4" borderId="17" xfId="0" applyFont="1" applyFill="1" applyBorder="1" applyAlignment="1">
      <alignment horizontal="center" vertical="center" wrapText="1"/>
    </xf>
    <xf numFmtId="0" fontId="35" fillId="4" borderId="18" xfId="0" applyFont="1" applyFill="1" applyBorder="1" applyAlignment="1">
      <alignment horizontal="center" vertical="center" textRotation="90" wrapText="1"/>
    </xf>
    <xf numFmtId="0" fontId="35" fillId="4" borderId="18" xfId="0" applyFont="1" applyFill="1" applyBorder="1" applyAlignment="1">
      <alignment horizontal="center" vertical="center" wrapText="1"/>
    </xf>
    <xf numFmtId="0" fontId="40" fillId="0" borderId="18" xfId="0" applyFont="1" applyBorder="1" applyAlignment="1">
      <alignment vertical="center"/>
    </xf>
    <xf numFmtId="0" fontId="17" fillId="0" borderId="0" xfId="6"/>
    <xf numFmtId="0" fontId="17" fillId="0" borderId="0" xfId="6" applyAlignment="1">
      <alignment horizontal="center"/>
    </xf>
    <xf numFmtId="0" fontId="17" fillId="5" borderId="30" xfId="6" applyFill="1" applyBorder="1" applyAlignment="1">
      <alignment horizontal="center"/>
    </xf>
    <xf numFmtId="0" fontId="13" fillId="5" borderId="25" xfId="6" applyFont="1" applyFill="1" applyBorder="1" applyAlignment="1">
      <alignment horizontal="center" vertical="center"/>
    </xf>
    <xf numFmtId="0" fontId="19" fillId="5" borderId="31" xfId="6" applyFont="1" applyFill="1" applyBorder="1" applyAlignment="1">
      <alignment horizontal="center" vertical="top"/>
    </xf>
    <xf numFmtId="0" fontId="17" fillId="5" borderId="33" xfId="6" applyFill="1" applyBorder="1" applyAlignment="1">
      <alignment horizontal="center"/>
    </xf>
    <xf numFmtId="0" fontId="13" fillId="5" borderId="29" xfId="6" applyFont="1" applyFill="1" applyBorder="1" applyAlignment="1">
      <alignment horizontal="center" vertical="center"/>
    </xf>
    <xf numFmtId="0" fontId="5" fillId="0" borderId="35" xfId="6" applyFont="1" applyBorder="1" applyAlignment="1">
      <alignment horizontal="center" vertical="top"/>
    </xf>
    <xf numFmtId="0" fontId="8" fillId="0" borderId="36" xfId="6" applyFont="1" applyBorder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9" fontId="0" fillId="0" borderId="0" xfId="7" applyFont="1" applyAlignment="1">
      <alignment horizontal="center"/>
    </xf>
    <xf numFmtId="0" fontId="5" fillId="0" borderId="36" xfId="6" applyFont="1" applyBorder="1" applyAlignment="1">
      <alignment vertical="top" wrapText="1"/>
    </xf>
    <xf numFmtId="0" fontId="13" fillId="5" borderId="30" xfId="6" applyFont="1" applyFill="1" applyBorder="1" applyAlignment="1">
      <alignment horizontal="center" vertical="center" wrapText="1"/>
    </xf>
    <xf numFmtId="0" fontId="13" fillId="5" borderId="52" xfId="6" applyFont="1" applyFill="1" applyBorder="1" applyAlignment="1">
      <alignment horizontal="center" vertical="center" wrapText="1"/>
    </xf>
    <xf numFmtId="0" fontId="13" fillId="5" borderId="33" xfId="6" applyFont="1" applyFill="1" applyBorder="1" applyAlignment="1">
      <alignment horizontal="center" vertical="center" wrapText="1"/>
    </xf>
    <xf numFmtId="0" fontId="13" fillId="5" borderId="54" xfId="6" applyFont="1" applyFill="1" applyBorder="1" applyAlignment="1">
      <alignment horizontal="center" vertical="center" wrapText="1"/>
    </xf>
    <xf numFmtId="10" fontId="6" fillId="5" borderId="53" xfId="6" applyNumberFormat="1" applyFont="1" applyFill="1" applyBorder="1" applyAlignment="1">
      <alignment horizontal="left" wrapText="1"/>
    </xf>
    <xf numFmtId="1" fontId="64" fillId="5" borderId="53" xfId="7" applyNumberFormat="1" applyFont="1" applyFill="1" applyBorder="1" applyAlignment="1">
      <alignment horizontal="right" vertical="top"/>
    </xf>
    <xf numFmtId="0" fontId="5" fillId="0" borderId="17" xfId="0" applyFont="1" applyBorder="1" applyAlignment="1">
      <alignment horizontal="right" vertical="center" wrapText="1"/>
    </xf>
    <xf numFmtId="0" fontId="8" fillId="2" borderId="18" xfId="0" applyFont="1" applyFill="1" applyBorder="1" applyAlignment="1">
      <alignment horizontal="center" vertical="center" wrapText="1"/>
    </xf>
    <xf numFmtId="1" fontId="64" fillId="5" borderId="54" xfId="7" applyNumberFormat="1" applyFont="1" applyFill="1" applyBorder="1" applyAlignment="1">
      <alignment horizontal="right" vertical="top"/>
    </xf>
    <xf numFmtId="0" fontId="5" fillId="0" borderId="28" xfId="6" applyFont="1" applyBorder="1" applyAlignment="1">
      <alignment horizontal="center" vertical="top"/>
    </xf>
    <xf numFmtId="0" fontId="5" fillId="0" borderId="49" xfId="6" applyFont="1" applyBorder="1" applyAlignment="1">
      <alignment vertical="top" wrapText="1"/>
    </xf>
    <xf numFmtId="0" fontId="8" fillId="0" borderId="49" xfId="6" applyFont="1" applyBorder="1" applyAlignment="1">
      <alignment horizontal="center" vertical="top"/>
    </xf>
    <xf numFmtId="0" fontId="28" fillId="0" borderId="18" xfId="0" applyFont="1" applyBorder="1" applyAlignment="1" applyProtection="1">
      <alignment vertical="center"/>
      <protection locked="0"/>
    </xf>
    <xf numFmtId="0" fontId="3" fillId="0" borderId="18" xfId="0" applyFont="1" applyBorder="1" applyAlignment="1" applyProtection="1">
      <alignment vertical="center" wrapText="1"/>
      <protection locked="0"/>
    </xf>
    <xf numFmtId="0" fontId="15" fillId="0" borderId="18" xfId="0" applyFont="1" applyBorder="1" applyAlignment="1" applyProtection="1">
      <alignment wrapText="1"/>
      <protection locked="0"/>
    </xf>
    <xf numFmtId="0" fontId="5" fillId="0" borderId="31" xfId="6" applyFont="1" applyBorder="1" applyAlignment="1">
      <alignment horizontal="center" vertical="top"/>
    </xf>
    <xf numFmtId="0" fontId="5" fillId="0" borderId="27" xfId="6" applyFont="1" applyBorder="1" applyAlignment="1">
      <alignment vertical="top" wrapText="1"/>
    </xf>
    <xf numFmtId="0" fontId="8" fillId="0" borderId="27" xfId="6" applyFont="1" applyBorder="1" applyAlignment="1">
      <alignment horizontal="center" vertical="top"/>
    </xf>
    <xf numFmtId="0" fontId="21" fillId="0" borderId="0" xfId="1" applyFont="1" applyAlignment="1" applyProtection="1">
      <alignment horizontal="left" vertical="center" wrapText="1"/>
      <protection locked="0"/>
    </xf>
    <xf numFmtId="9" fontId="13" fillId="0" borderId="58" xfId="7" applyFont="1" applyBorder="1" applyAlignment="1" applyProtection="1">
      <alignment horizontal="center" vertical="top"/>
      <protection locked="0"/>
    </xf>
    <xf numFmtId="9" fontId="13" fillId="0" borderId="55" xfId="7" applyFont="1" applyBorder="1" applyAlignment="1" applyProtection="1">
      <alignment horizontal="center" vertical="top"/>
      <protection locked="0"/>
    </xf>
    <xf numFmtId="9" fontId="13" fillId="0" borderId="57" xfId="7" applyFont="1" applyBorder="1" applyAlignment="1" applyProtection="1">
      <alignment horizontal="center" vertical="top"/>
      <protection locked="0"/>
    </xf>
    <xf numFmtId="9" fontId="13" fillId="0" borderId="56" xfId="7" applyFont="1" applyBorder="1" applyAlignment="1" applyProtection="1">
      <alignment horizontal="center" vertical="top"/>
      <protection locked="0"/>
    </xf>
    <xf numFmtId="0" fontId="42" fillId="0" borderId="0" xfId="6" applyFont="1" applyAlignment="1" applyProtection="1">
      <alignment horizontal="left"/>
      <protection locked="0"/>
    </xf>
    <xf numFmtId="0" fontId="35" fillId="4" borderId="16" xfId="0" applyFont="1" applyFill="1" applyBorder="1" applyAlignment="1">
      <alignment horizontal="center" vertical="center" textRotation="90" wrapText="1"/>
    </xf>
    <xf numFmtId="0" fontId="40" fillId="0" borderId="16" xfId="0" applyFont="1" applyBorder="1" applyAlignment="1">
      <alignment vertical="center"/>
    </xf>
    <xf numFmtId="0" fontId="3" fillId="0" borderId="16" xfId="0" applyFont="1" applyBorder="1" applyAlignment="1">
      <alignment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13" fillId="5" borderId="65" xfId="6" applyFont="1" applyFill="1" applyBorder="1" applyAlignment="1">
      <alignment horizontal="center" vertical="center" wrapText="1"/>
    </xf>
    <xf numFmtId="1" fontId="64" fillId="5" borderId="64" xfId="7" applyNumberFormat="1" applyFont="1" applyFill="1" applyBorder="1" applyAlignment="1">
      <alignment horizontal="right" vertical="top"/>
    </xf>
    <xf numFmtId="0" fontId="17" fillId="5" borderId="31" xfId="6" applyFill="1" applyBorder="1" applyAlignment="1">
      <alignment horizontal="center"/>
    </xf>
    <xf numFmtId="0" fontId="13" fillId="5" borderId="53" xfId="6" applyFont="1" applyFill="1" applyBorder="1" applyAlignment="1">
      <alignment horizontal="center" vertical="center" wrapText="1"/>
    </xf>
    <xf numFmtId="9" fontId="16" fillId="5" borderId="29" xfId="7" applyFont="1" applyFill="1" applyBorder="1" applyAlignment="1">
      <alignment horizontal="center" vertical="top"/>
    </xf>
    <xf numFmtId="9" fontId="13" fillId="0" borderId="49" xfId="7" applyFont="1" applyBorder="1" applyAlignment="1">
      <alignment horizontal="center" vertical="top"/>
    </xf>
    <xf numFmtId="0" fontId="13" fillId="0" borderId="51" xfId="6" applyFont="1" applyBorder="1" applyAlignment="1">
      <alignment horizontal="center" vertical="center" wrapText="1"/>
    </xf>
    <xf numFmtId="0" fontId="13" fillId="0" borderId="68" xfId="6" applyFont="1" applyBorder="1" applyAlignment="1">
      <alignment horizontal="center" vertical="center" wrapText="1"/>
    </xf>
    <xf numFmtId="0" fontId="13" fillId="0" borderId="55" xfId="6" applyFont="1" applyBorder="1" applyAlignment="1">
      <alignment horizontal="center" vertical="center" wrapText="1"/>
    </xf>
    <xf numFmtId="10" fontId="6" fillId="0" borderId="68" xfId="6" applyNumberFormat="1" applyFont="1" applyBorder="1" applyAlignment="1">
      <alignment horizontal="left" wrapText="1"/>
    </xf>
    <xf numFmtId="10" fontId="6" fillId="0" borderId="55" xfId="6" applyNumberFormat="1" applyFont="1" applyBorder="1" applyAlignment="1">
      <alignment horizontal="left" wrapText="1"/>
    </xf>
    <xf numFmtId="10" fontId="6" fillId="0" borderId="66" xfId="6" applyNumberFormat="1" applyFont="1" applyBorder="1" applyAlignment="1">
      <alignment horizontal="left" wrapText="1"/>
    </xf>
    <xf numFmtId="10" fontId="6" fillId="0" borderId="56" xfId="6" applyNumberFormat="1" applyFont="1" applyBorder="1" applyAlignment="1">
      <alignment horizontal="left" wrapText="1"/>
    </xf>
    <xf numFmtId="9" fontId="13" fillId="0" borderId="48" xfId="73" applyFont="1" applyFill="1" applyBorder="1" applyAlignment="1">
      <alignment horizontal="center" vertical="center" wrapText="1"/>
    </xf>
    <xf numFmtId="0" fontId="17" fillId="0" borderId="0" xfId="6" quotePrefix="1"/>
    <xf numFmtId="0" fontId="13" fillId="5" borderId="0" xfId="6" applyFont="1" applyFill="1" applyAlignment="1">
      <alignment horizontal="center" vertical="center" wrapText="1"/>
    </xf>
    <xf numFmtId="9" fontId="8" fillId="5" borderId="0" xfId="7" applyFont="1" applyFill="1" applyBorder="1" applyAlignment="1">
      <alignment horizontal="center" vertical="top"/>
    </xf>
    <xf numFmtId="9" fontId="8" fillId="5" borderId="64" xfId="7" applyFont="1" applyFill="1" applyBorder="1" applyAlignment="1">
      <alignment horizontal="center" vertical="top"/>
    </xf>
    <xf numFmtId="9" fontId="13" fillId="0" borderId="36" xfId="7" applyFont="1" applyBorder="1" applyAlignment="1">
      <alignment horizontal="center" vertical="top"/>
    </xf>
    <xf numFmtId="0" fontId="13" fillId="0" borderId="48" xfId="6" applyFont="1" applyBorder="1" applyAlignment="1">
      <alignment horizontal="center" vertical="center" wrapText="1"/>
    </xf>
    <xf numFmtId="0" fontId="13" fillId="27" borderId="30" xfId="6" applyFont="1" applyFill="1" applyBorder="1" applyAlignment="1">
      <alignment horizontal="center" vertical="center" wrapText="1"/>
    </xf>
    <xf numFmtId="0" fontId="13" fillId="27" borderId="25" xfId="6" applyFont="1" applyFill="1" applyBorder="1" applyAlignment="1">
      <alignment horizontal="center" vertical="center"/>
    </xf>
    <xf numFmtId="0" fontId="13" fillId="27" borderId="65" xfId="6" applyFont="1" applyFill="1" applyBorder="1" applyAlignment="1">
      <alignment horizontal="center" vertical="center" wrapText="1"/>
    </xf>
    <xf numFmtId="0" fontId="63" fillId="27" borderId="65" xfId="6" applyFont="1" applyFill="1" applyBorder="1" applyAlignment="1">
      <alignment horizontal="center" vertical="center" wrapText="1"/>
    </xf>
    <xf numFmtId="0" fontId="63" fillId="27" borderId="52" xfId="6" applyFont="1" applyFill="1" applyBorder="1" applyAlignment="1">
      <alignment horizontal="center" vertical="center" wrapText="1"/>
    </xf>
    <xf numFmtId="0" fontId="13" fillId="27" borderId="0" xfId="6" applyFont="1" applyFill="1" applyAlignment="1">
      <alignment horizontal="center" vertical="center" wrapText="1"/>
    </xf>
    <xf numFmtId="0" fontId="63" fillId="27" borderId="53" xfId="6" applyFont="1" applyFill="1" applyBorder="1" applyAlignment="1">
      <alignment horizontal="center" vertical="center" wrapText="1"/>
    </xf>
    <xf numFmtId="9" fontId="8" fillId="27" borderId="0" xfId="7" applyFont="1" applyFill="1" applyBorder="1" applyAlignment="1">
      <alignment horizontal="center" vertical="top"/>
    </xf>
    <xf numFmtId="1" fontId="64" fillId="27" borderId="53" xfId="7" applyNumberFormat="1" applyFont="1" applyFill="1" applyBorder="1" applyAlignment="1">
      <alignment horizontal="right" vertical="top"/>
    </xf>
    <xf numFmtId="0" fontId="13" fillId="27" borderId="33" xfId="6" applyFont="1" applyFill="1" applyBorder="1" applyAlignment="1">
      <alignment horizontal="center" vertical="center" wrapText="1"/>
    </xf>
    <xf numFmtId="0" fontId="13" fillId="27" borderId="29" xfId="6" applyFont="1" applyFill="1" applyBorder="1" applyAlignment="1">
      <alignment horizontal="center" vertical="center"/>
    </xf>
    <xf numFmtId="9" fontId="16" fillId="27" borderId="29" xfId="7" applyFont="1" applyFill="1" applyBorder="1" applyAlignment="1">
      <alignment horizontal="center" vertical="top"/>
    </xf>
    <xf numFmtId="9" fontId="16" fillId="27" borderId="64" xfId="7" applyFont="1" applyFill="1" applyBorder="1" applyAlignment="1">
      <alignment horizontal="center" vertical="top"/>
    </xf>
    <xf numFmtId="1" fontId="64" fillId="27" borderId="64" xfId="7" applyNumberFormat="1" applyFont="1" applyFill="1" applyBorder="1" applyAlignment="1">
      <alignment horizontal="right" vertical="top"/>
    </xf>
    <xf numFmtId="1" fontId="64" fillId="27" borderId="54" xfId="7" applyNumberFormat="1" applyFont="1" applyFill="1" applyBorder="1" applyAlignment="1">
      <alignment horizontal="right" vertical="top"/>
    </xf>
    <xf numFmtId="0" fontId="5" fillId="27" borderId="35" xfId="6" applyFont="1" applyFill="1" applyBorder="1" applyAlignment="1">
      <alignment horizontal="center" vertical="top"/>
    </xf>
    <xf numFmtId="0" fontId="8" fillId="27" borderId="36" xfId="6" applyFont="1" applyFill="1" applyBorder="1" applyAlignment="1">
      <alignment horizontal="center" vertical="top"/>
    </xf>
    <xf numFmtId="9" fontId="13" fillId="27" borderId="36" xfId="73" applyFont="1" applyFill="1" applyBorder="1" applyAlignment="1">
      <alignment horizontal="center" vertical="top"/>
    </xf>
    <xf numFmtId="9" fontId="13" fillId="27" borderId="48" xfId="7" applyFont="1" applyFill="1" applyBorder="1" applyAlignment="1">
      <alignment horizontal="center" vertical="top"/>
    </xf>
    <xf numFmtId="0" fontId="5" fillId="27" borderId="48" xfId="6" applyFont="1" applyFill="1" applyBorder="1" applyAlignment="1">
      <alignment horizontal="center" vertical="top"/>
    </xf>
    <xf numFmtId="0" fontId="5" fillId="27" borderId="51" xfId="6" applyFont="1" applyFill="1" applyBorder="1" applyAlignment="1">
      <alignment horizontal="center" vertical="top"/>
    </xf>
    <xf numFmtId="9" fontId="13" fillId="27" borderId="68" xfId="7" applyFont="1" applyFill="1" applyBorder="1" applyAlignment="1">
      <alignment horizontal="center" vertical="top"/>
    </xf>
    <xf numFmtId="0" fontId="5" fillId="27" borderId="68" xfId="6" applyFont="1" applyFill="1" applyBorder="1" applyAlignment="1">
      <alignment horizontal="center" vertical="top"/>
    </xf>
    <xf numFmtId="0" fontId="5" fillId="27" borderId="55" xfId="6" applyFont="1" applyFill="1" applyBorder="1" applyAlignment="1">
      <alignment horizontal="center" vertical="top"/>
    </xf>
    <xf numFmtId="0" fontId="5" fillId="27" borderId="31" xfId="6" applyFont="1" applyFill="1" applyBorder="1" applyAlignment="1">
      <alignment horizontal="center" vertical="top"/>
    </xf>
    <xf numFmtId="0" fontId="8" fillId="27" borderId="27" xfId="6" applyFont="1" applyFill="1" applyBorder="1" applyAlignment="1">
      <alignment horizontal="center" vertical="top"/>
    </xf>
    <xf numFmtId="0" fontId="5" fillId="27" borderId="28" xfId="6" applyFont="1" applyFill="1" applyBorder="1" applyAlignment="1">
      <alignment horizontal="center" vertical="top"/>
    </xf>
    <xf numFmtId="0" fontId="8" fillId="27" borderId="49" xfId="6" applyFont="1" applyFill="1" applyBorder="1" applyAlignment="1">
      <alignment horizontal="center" vertical="top"/>
    </xf>
    <xf numFmtId="9" fontId="13" fillId="27" borderId="49" xfId="73" applyFont="1" applyFill="1" applyBorder="1" applyAlignment="1">
      <alignment horizontal="center" vertical="top"/>
    </xf>
    <xf numFmtId="9" fontId="13" fillId="27" borderId="66" xfId="7" applyFont="1" applyFill="1" applyBorder="1" applyAlignment="1">
      <alignment horizontal="center" vertical="top"/>
    </xf>
    <xf numFmtId="0" fontId="5" fillId="27" borderId="66" xfId="6" applyFont="1" applyFill="1" applyBorder="1" applyAlignment="1">
      <alignment horizontal="center" vertical="top"/>
    </xf>
    <xf numFmtId="0" fontId="5" fillId="27" borderId="56" xfId="6" applyFont="1" applyFill="1" applyBorder="1" applyAlignment="1">
      <alignment horizontal="center" vertical="top"/>
    </xf>
    <xf numFmtId="0" fontId="70" fillId="27" borderId="69" xfId="6" applyFont="1" applyFill="1" applyBorder="1" applyAlignment="1">
      <alignment horizontal="center" vertical="center" wrapText="1"/>
    </xf>
    <xf numFmtId="1" fontId="69" fillId="27" borderId="70" xfId="7" applyNumberFormat="1" applyFont="1" applyFill="1" applyBorder="1" applyAlignment="1">
      <alignment horizontal="center" vertical="center"/>
    </xf>
    <xf numFmtId="1" fontId="69" fillId="27" borderId="71" xfId="7" applyNumberFormat="1" applyFont="1" applyFill="1" applyBorder="1" applyAlignment="1">
      <alignment horizontal="center" vertical="center"/>
    </xf>
    <xf numFmtId="0" fontId="70" fillId="4" borderId="69" xfId="6" applyFont="1" applyFill="1" applyBorder="1" applyAlignment="1">
      <alignment horizontal="center" vertical="center" wrapText="1"/>
    </xf>
    <xf numFmtId="1" fontId="69" fillId="4" borderId="70" xfId="7" applyNumberFormat="1" applyFont="1" applyFill="1" applyBorder="1" applyAlignment="1">
      <alignment horizontal="center" vertical="center"/>
    </xf>
    <xf numFmtId="1" fontId="69" fillId="4" borderId="71" xfId="7" applyNumberFormat="1" applyFont="1" applyFill="1" applyBorder="1" applyAlignment="1">
      <alignment horizontal="center" vertical="center"/>
    </xf>
    <xf numFmtId="0" fontId="74" fillId="0" borderId="0" xfId="6" applyFont="1" applyAlignment="1" applyProtection="1">
      <alignment horizontal="right" vertical="center"/>
      <protection locked="0"/>
    </xf>
    <xf numFmtId="0" fontId="73" fillId="0" borderId="0" xfId="6" applyFont="1" applyProtection="1">
      <protection locked="0"/>
    </xf>
    <xf numFmtId="0" fontId="73" fillId="0" borderId="0" xfId="6" applyFont="1" applyAlignment="1" applyProtection="1">
      <alignment horizontal="left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5" fillId="4" borderId="80" xfId="1" applyFont="1" applyFill="1" applyBorder="1" applyAlignment="1">
      <alignment vertical="center" wrapText="1"/>
    </xf>
    <xf numFmtId="0" fontId="22" fillId="4" borderId="81" xfId="0" applyFont="1" applyFill="1" applyBorder="1" applyAlignment="1">
      <alignment horizontal="center" vertical="center" wrapText="1"/>
    </xf>
    <xf numFmtId="0" fontId="0" fillId="0" borderId="82" xfId="0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74" fillId="0" borderId="0" xfId="6" applyFont="1" applyAlignment="1" applyProtection="1">
      <alignment horizontal="right" vertical="top"/>
      <protection locked="0"/>
    </xf>
    <xf numFmtId="0" fontId="71" fillId="0" borderId="0" xfId="3" applyFont="1" applyAlignment="1">
      <alignment horizontal="left" vertical="top" wrapText="1"/>
    </xf>
    <xf numFmtId="0" fontId="75" fillId="0" borderId="23" xfId="6" applyFont="1" applyBorder="1" applyProtection="1">
      <protection locked="0"/>
    </xf>
    <xf numFmtId="0" fontId="76" fillId="2" borderId="23" xfId="3" applyFont="1" applyFill="1" applyBorder="1" applyAlignment="1">
      <alignment horizontal="left" vertical="top" wrapText="1"/>
    </xf>
    <xf numFmtId="0" fontId="76" fillId="0" borderId="0" xfId="3" applyFont="1" applyAlignment="1">
      <alignment horizontal="left" vertical="top" wrapText="1"/>
    </xf>
    <xf numFmtId="0" fontId="13" fillId="27" borderId="64" xfId="6" applyFont="1" applyFill="1" applyBorder="1" applyAlignment="1">
      <alignment horizontal="center" vertical="center" wrapText="1"/>
    </xf>
    <xf numFmtId="0" fontId="5" fillId="27" borderId="84" xfId="6" applyFont="1" applyFill="1" applyBorder="1" applyAlignment="1">
      <alignment horizontal="center" vertical="top"/>
    </xf>
    <xf numFmtId="0" fontId="5" fillId="27" borderId="0" xfId="6" applyFont="1" applyFill="1" applyAlignment="1">
      <alignment horizontal="center" vertical="top"/>
    </xf>
    <xf numFmtId="0" fontId="76" fillId="2" borderId="0" xfId="3" applyFont="1" applyFill="1" applyAlignment="1">
      <alignment horizontal="left" vertical="top" wrapText="1"/>
    </xf>
    <xf numFmtId="0" fontId="75" fillId="0" borderId="0" xfId="6" applyFont="1" applyProtection="1">
      <protection locked="0"/>
    </xf>
    <xf numFmtId="0" fontId="13" fillId="5" borderId="64" xfId="6" applyFont="1" applyFill="1" applyBorder="1" applyAlignment="1">
      <alignment horizontal="center" vertical="center" wrapText="1"/>
    </xf>
    <xf numFmtId="0" fontId="5" fillId="0" borderId="84" xfId="6" applyFont="1" applyBorder="1" applyAlignment="1">
      <alignment horizontal="center" vertical="top"/>
    </xf>
    <xf numFmtId="0" fontId="5" fillId="0" borderId="0" xfId="6" applyFont="1" applyAlignment="1">
      <alignment horizontal="center" vertical="top"/>
    </xf>
    <xf numFmtId="0" fontId="5" fillId="0" borderId="66" xfId="6" applyFont="1" applyBorder="1" applyAlignment="1">
      <alignment horizontal="center" vertical="top"/>
    </xf>
    <xf numFmtId="0" fontId="13" fillId="27" borderId="92" xfId="6" applyFont="1" applyFill="1" applyBorder="1" applyAlignment="1">
      <alignment horizontal="center" vertical="center"/>
    </xf>
    <xf numFmtId="0" fontId="13" fillId="27" borderId="88" xfId="6" applyFont="1" applyFill="1" applyBorder="1" applyAlignment="1">
      <alignment horizontal="center" vertical="center"/>
    </xf>
    <xf numFmtId="0" fontId="8" fillId="27" borderId="99" xfId="6" applyFont="1" applyFill="1" applyBorder="1" applyAlignment="1">
      <alignment horizontal="center" vertical="top"/>
    </xf>
    <xf numFmtId="0" fontId="8" fillId="27" borderId="90" xfId="6" applyFont="1" applyFill="1" applyBorder="1" applyAlignment="1">
      <alignment horizontal="center" vertical="top"/>
    </xf>
    <xf numFmtId="0" fontId="8" fillId="27" borderId="95" xfId="6" applyFont="1" applyFill="1" applyBorder="1" applyAlignment="1">
      <alignment horizontal="center" vertical="top"/>
    </xf>
    <xf numFmtId="0" fontId="13" fillId="5" borderId="92" xfId="6" applyFont="1" applyFill="1" applyBorder="1" applyAlignment="1">
      <alignment horizontal="center" vertical="center"/>
    </xf>
    <xf numFmtId="0" fontId="13" fillId="5" borderId="88" xfId="6" applyFont="1" applyFill="1" applyBorder="1" applyAlignment="1">
      <alignment horizontal="center" vertical="center"/>
    </xf>
    <xf numFmtId="0" fontId="8" fillId="0" borderId="99" xfId="6" applyFont="1" applyBorder="1" applyAlignment="1">
      <alignment horizontal="center" vertical="top"/>
    </xf>
    <xf numFmtId="0" fontId="8" fillId="0" borderId="90" xfId="6" applyFont="1" applyBorder="1" applyAlignment="1">
      <alignment horizontal="center" vertical="top"/>
    </xf>
    <xf numFmtId="0" fontId="8" fillId="0" borderId="95" xfId="6" applyFont="1" applyBorder="1" applyAlignment="1">
      <alignment horizontal="center" vertical="top"/>
    </xf>
    <xf numFmtId="0" fontId="78" fillId="27" borderId="38" xfId="6" applyFont="1" applyFill="1" applyBorder="1" applyAlignment="1">
      <alignment horizontal="center" vertical="center" wrapText="1"/>
    </xf>
    <xf numFmtId="0" fontId="78" fillId="27" borderId="39" xfId="6" applyFont="1" applyFill="1" applyBorder="1" applyAlignment="1">
      <alignment horizontal="center" vertical="center"/>
    </xf>
    <xf numFmtId="0" fontId="78" fillId="0" borderId="38" xfId="6" applyFont="1" applyBorder="1" applyAlignment="1">
      <alignment horizontal="center" vertical="center" wrapText="1"/>
    </xf>
    <xf numFmtId="0" fontId="78" fillId="0" borderId="39" xfId="6" applyFont="1" applyBorder="1" applyAlignment="1">
      <alignment horizontal="center" vertical="center"/>
    </xf>
    <xf numFmtId="0" fontId="78" fillId="27" borderId="31" xfId="6" applyFont="1" applyFill="1" applyBorder="1" applyAlignment="1">
      <alignment horizontal="center" vertical="center" wrapText="1"/>
    </xf>
    <xf numFmtId="0" fontId="78" fillId="27" borderId="27" xfId="6" applyFont="1" applyFill="1" applyBorder="1" applyAlignment="1">
      <alignment horizontal="center" vertical="center"/>
    </xf>
    <xf numFmtId="0" fontId="78" fillId="0" borderId="31" xfId="6" applyFont="1" applyBorder="1" applyAlignment="1">
      <alignment horizontal="center" vertical="center" wrapText="1"/>
    </xf>
    <xf numFmtId="0" fontId="78" fillId="0" borderId="27" xfId="6" applyFont="1" applyBorder="1" applyAlignment="1">
      <alignment horizontal="center" vertical="center"/>
    </xf>
    <xf numFmtId="0" fontId="78" fillId="27" borderId="33" xfId="6" applyFont="1" applyFill="1" applyBorder="1" applyAlignment="1">
      <alignment horizontal="center" vertical="center" wrapText="1"/>
    </xf>
    <xf numFmtId="0" fontId="78" fillId="27" borderId="29" xfId="6" applyFont="1" applyFill="1" applyBorder="1" applyAlignment="1">
      <alignment horizontal="center" vertical="center"/>
    </xf>
    <xf numFmtId="0" fontId="78" fillId="0" borderId="33" xfId="6" applyFont="1" applyBorder="1" applyAlignment="1">
      <alignment horizontal="center" vertical="center" wrapText="1"/>
    </xf>
    <xf numFmtId="0" fontId="78" fillId="0" borderId="29" xfId="6" applyFont="1" applyBorder="1" applyAlignment="1">
      <alignment horizontal="center" vertical="center"/>
    </xf>
    <xf numFmtId="0" fontId="80" fillId="0" borderId="0" xfId="6" applyFont="1"/>
    <xf numFmtId="0" fontId="81" fillId="0" borderId="16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82" fillId="0" borderId="16" xfId="0" applyFont="1" applyBorder="1" applyAlignment="1">
      <alignment horizontal="center" vertical="center"/>
    </xf>
    <xf numFmtId="0" fontId="40" fillId="0" borderId="100" xfId="0" applyFont="1" applyBorder="1" applyAlignment="1">
      <alignment vertical="center"/>
    </xf>
    <xf numFmtId="0" fontId="41" fillId="0" borderId="18" xfId="0" applyFont="1" applyBorder="1" applyAlignment="1">
      <alignment vertical="top" wrapText="1"/>
    </xf>
    <xf numFmtId="0" fontId="28" fillId="0" borderId="16" xfId="0" applyFont="1" applyBorder="1" applyAlignment="1">
      <alignment horizontal="center" vertical="center"/>
    </xf>
    <xf numFmtId="0" fontId="28" fillId="0" borderId="101" xfId="0" applyFont="1" applyBorder="1" applyAlignment="1">
      <alignment horizontal="center" vertical="center"/>
    </xf>
    <xf numFmtId="0" fontId="28" fillId="0" borderId="17" xfId="0" applyFont="1" applyBorder="1" applyAlignment="1" applyProtection="1">
      <alignment horizontal="center" vertical="center"/>
      <protection locked="0"/>
    </xf>
    <xf numFmtId="0" fontId="28" fillId="4" borderId="102" xfId="0" applyFont="1" applyFill="1" applyBorder="1" applyAlignment="1">
      <alignment vertical="center"/>
    </xf>
    <xf numFmtId="0" fontId="83" fillId="0" borderId="16" xfId="0" applyFont="1" applyBorder="1" applyAlignment="1">
      <alignment vertical="center"/>
    </xf>
    <xf numFmtId="0" fontId="70" fillId="0" borderId="16" xfId="0" applyFont="1" applyBorder="1" applyAlignment="1">
      <alignment horizontal="center" vertical="center" wrapText="1"/>
    </xf>
    <xf numFmtId="0" fontId="3" fillId="0" borderId="100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01" xfId="0" applyFont="1" applyBorder="1" applyAlignment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84" fillId="4" borderId="102" xfId="0" applyFont="1" applyFill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01" xfId="0" applyFont="1" applyBorder="1" applyAlignment="1">
      <alignment horizontal="center" vertical="center" wrapText="1"/>
    </xf>
    <xf numFmtId="0" fontId="85" fillId="0" borderId="16" xfId="0" applyFont="1" applyBorder="1" applyAlignment="1">
      <alignment horizontal="center" vertical="center" wrapText="1"/>
    </xf>
    <xf numFmtId="0" fontId="85" fillId="0" borderId="101" xfId="0" applyFont="1" applyBorder="1" applyAlignment="1">
      <alignment horizontal="center" vertical="center" wrapText="1"/>
    </xf>
    <xf numFmtId="0" fontId="85" fillId="0" borderId="17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86" fillId="0" borderId="16" xfId="0" applyFont="1" applyBorder="1" applyAlignment="1">
      <alignment horizontal="center" vertical="center" wrapText="1"/>
    </xf>
    <xf numFmtId="0" fontId="8" fillId="2" borderId="100" xfId="0" applyFont="1" applyFill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center" wrapText="1"/>
    </xf>
    <xf numFmtId="0" fontId="10" fillId="0" borderId="101" xfId="0" applyFont="1" applyBorder="1" applyAlignment="1">
      <alignment horizontal="center" vertical="center" wrapText="1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88" fillId="0" borderId="18" xfId="0" applyFont="1" applyBorder="1" applyAlignment="1">
      <alignment horizontal="left" vertical="center" wrapText="1"/>
    </xf>
    <xf numFmtId="0" fontId="87" fillId="0" borderId="18" xfId="0" applyFont="1" applyBorder="1" applyAlignment="1" applyProtection="1">
      <alignment wrapText="1"/>
      <protection locked="0"/>
    </xf>
    <xf numFmtId="0" fontId="13" fillId="0" borderId="16" xfId="0" applyFont="1" applyBorder="1" applyAlignment="1">
      <alignment horizontal="center" vertical="center" wrapText="1"/>
    </xf>
    <xf numFmtId="0" fontId="9" fillId="0" borderId="100" xfId="0" applyFont="1" applyBorder="1" applyAlignment="1">
      <alignment vertical="center" wrapText="1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89" fillId="0" borderId="16" xfId="0" applyFont="1" applyBorder="1" applyAlignment="1">
      <alignment horizontal="center" vertical="center"/>
    </xf>
    <xf numFmtId="0" fontId="0" fillId="0" borderId="100" xfId="0" applyBorder="1"/>
    <xf numFmtId="0" fontId="0" fillId="0" borderId="16" xfId="0" applyBorder="1"/>
    <xf numFmtId="0" fontId="0" fillId="0" borderId="18" xfId="0" applyBorder="1"/>
    <xf numFmtId="0" fontId="90" fillId="0" borderId="18" xfId="0" applyFont="1" applyBorder="1" applyAlignment="1">
      <alignment vertical="top" wrapText="1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Protection="1">
      <protection locked="0"/>
    </xf>
    <xf numFmtId="0" fontId="0" fillId="0" borderId="17" xfId="0" applyBorder="1"/>
    <xf numFmtId="0" fontId="0" fillId="0" borderId="16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7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right" vertical="center" wrapText="1"/>
    </xf>
    <xf numFmtId="0" fontId="5" fillId="0" borderId="62" xfId="0" applyFont="1" applyBorder="1" applyAlignment="1">
      <alignment horizontal="left" vertical="center" wrapText="1"/>
    </xf>
    <xf numFmtId="0" fontId="0" fillId="0" borderId="59" xfId="0" applyBorder="1" applyAlignment="1">
      <alignment horizontal="center" vertical="center"/>
    </xf>
    <xf numFmtId="0" fontId="0" fillId="0" borderId="111" xfId="0" applyBorder="1"/>
    <xf numFmtId="0" fontId="0" fillId="0" borderId="59" xfId="0" applyBorder="1"/>
    <xf numFmtId="0" fontId="0" fillId="0" borderId="62" xfId="0" applyBorder="1"/>
    <xf numFmtId="0" fontId="90" fillId="0" borderId="62" xfId="0" applyFont="1" applyBorder="1" applyAlignment="1">
      <alignment vertical="top" wrapText="1"/>
    </xf>
    <xf numFmtId="0" fontId="0" fillId="0" borderId="112" xfId="0" applyBorder="1" applyAlignment="1">
      <alignment horizontal="center" vertical="center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62" xfId="0" applyBorder="1" applyProtection="1">
      <protection locked="0"/>
    </xf>
    <xf numFmtId="0" fontId="0" fillId="0" borderId="120" xfId="0" applyBorder="1" applyAlignment="1">
      <alignment horizontal="center" vertical="center"/>
    </xf>
    <xf numFmtId="0" fontId="39" fillId="0" borderId="80" xfId="0" applyFont="1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91" fillId="0" borderId="117" xfId="0" applyFont="1" applyBorder="1" applyAlignment="1">
      <alignment vertical="center" wrapText="1"/>
    </xf>
    <xf numFmtId="0" fontId="91" fillId="0" borderId="121" xfId="0" applyFont="1" applyBorder="1" applyAlignment="1">
      <alignment vertical="center" wrapText="1"/>
    </xf>
    <xf numFmtId="0" fontId="92" fillId="4" borderId="19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top" wrapText="1"/>
    </xf>
    <xf numFmtId="0" fontId="94" fillId="2" borderId="100" xfId="0" applyFont="1" applyFill="1" applyBorder="1" applyAlignment="1">
      <alignment horizontal="center" vertical="center" wrapText="1"/>
    </xf>
    <xf numFmtId="0" fontId="95" fillId="0" borderId="100" xfId="0" applyFont="1" applyBorder="1" applyAlignment="1">
      <alignment horizontal="center"/>
    </xf>
    <xf numFmtId="0" fontId="96" fillId="0" borderId="100" xfId="0" applyFont="1" applyBorder="1" applyAlignment="1">
      <alignment horizontal="center"/>
    </xf>
    <xf numFmtId="0" fontId="98" fillId="0" borderId="18" xfId="0" applyFont="1" applyBorder="1" applyAlignment="1">
      <alignment horizontal="left" vertical="top" wrapText="1"/>
    </xf>
    <xf numFmtId="0" fontId="97" fillId="0" borderId="18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right" wrapText="1"/>
    </xf>
    <xf numFmtId="0" fontId="88" fillId="0" borderId="18" xfId="0" applyFont="1" applyBorder="1" applyAlignment="1">
      <alignment horizontal="left" wrapText="1"/>
    </xf>
    <xf numFmtId="0" fontId="86" fillId="0" borderId="16" xfId="0" applyFont="1" applyBorder="1" applyAlignment="1">
      <alignment horizontal="center" wrapText="1"/>
    </xf>
    <xf numFmtId="0" fontId="8" fillId="2" borderId="16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 wrapText="1"/>
    </xf>
    <xf numFmtId="0" fontId="97" fillId="0" borderId="18" xfId="0" applyFont="1" applyBorder="1" applyAlignment="1">
      <alignment horizontal="left" wrapText="1"/>
    </xf>
    <xf numFmtId="0" fontId="83" fillId="0" borderId="16" xfId="0" applyFont="1" applyBorder="1"/>
    <xf numFmtId="0" fontId="3" fillId="0" borderId="17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89" fillId="0" borderId="16" xfId="0" applyFont="1" applyBorder="1" applyAlignment="1">
      <alignment horizontal="center"/>
    </xf>
    <xf numFmtId="0" fontId="89" fillId="0" borderId="16" xfId="0" applyFont="1" applyBorder="1" applyAlignment="1">
      <alignment horizontal="center" vertical="center" wrapText="1"/>
    </xf>
    <xf numFmtId="0" fontId="35" fillId="4" borderId="124" xfId="0" applyFont="1" applyFill="1" applyBorder="1" applyAlignment="1">
      <alignment horizontal="center" vertical="center" wrapText="1"/>
    </xf>
    <xf numFmtId="0" fontId="36" fillId="4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88" fillId="0" borderId="18" xfId="0" applyFont="1" applyBorder="1" applyAlignment="1">
      <alignment vertical="center" wrapText="1"/>
    </xf>
    <xf numFmtId="0" fontId="97" fillId="0" borderId="18" xfId="0" applyFont="1" applyBorder="1" applyAlignment="1">
      <alignment horizontal="left" vertical="center" wrapText="1"/>
    </xf>
    <xf numFmtId="0" fontId="0" fillId="0" borderId="75" xfId="0" applyBorder="1"/>
    <xf numFmtId="0" fontId="0" fillId="0" borderId="76" xfId="0" applyBorder="1"/>
    <xf numFmtId="0" fontId="0" fillId="0" borderId="77" xfId="0" applyBorder="1"/>
    <xf numFmtId="0" fontId="15" fillId="0" borderId="17" xfId="0" applyFont="1" applyBorder="1" applyAlignment="1">
      <alignment horizontal="right" vertical="center" wrapText="1"/>
    </xf>
    <xf numFmtId="0" fontId="15" fillId="0" borderId="18" xfId="0" applyFont="1" applyBorder="1" applyAlignment="1">
      <alignment horizontal="left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1" fillId="0" borderId="17" xfId="0" applyFont="1" applyBorder="1" applyAlignment="1">
      <alignment horizontal="right" vertical="center" wrapText="1"/>
    </xf>
    <xf numFmtId="0" fontId="101" fillId="0" borderId="18" xfId="0" applyFont="1" applyBorder="1" applyAlignment="1">
      <alignment horizontal="left" vertical="center" wrapText="1"/>
    </xf>
    <xf numFmtId="0" fontId="102" fillId="0" borderId="16" xfId="0" applyFont="1" applyBorder="1" applyAlignment="1">
      <alignment horizontal="center" vertical="center" wrapText="1"/>
    </xf>
    <xf numFmtId="0" fontId="103" fillId="2" borderId="16" xfId="0" applyFont="1" applyFill="1" applyBorder="1" applyAlignment="1">
      <alignment horizontal="center" vertical="center" wrapText="1"/>
    </xf>
    <xf numFmtId="0" fontId="103" fillId="2" borderId="18" xfId="0" applyFont="1" applyFill="1" applyBorder="1" applyAlignment="1">
      <alignment horizontal="center" vertical="center" wrapText="1"/>
    </xf>
    <xf numFmtId="0" fontId="104" fillId="0" borderId="16" xfId="0" applyFont="1" applyBorder="1" applyAlignment="1">
      <alignment horizontal="center" vertical="center"/>
    </xf>
    <xf numFmtId="0" fontId="107" fillId="0" borderId="16" xfId="0" applyFont="1" applyBorder="1"/>
    <xf numFmtId="0" fontId="107" fillId="0" borderId="18" xfId="0" applyFont="1" applyBorder="1"/>
    <xf numFmtId="0" fontId="31" fillId="0" borderId="0" xfId="1" applyFont="1" applyAlignment="1">
      <alignment vertical="top"/>
    </xf>
    <xf numFmtId="0" fontId="23" fillId="0" borderId="0" xfId="1" applyFont="1" applyAlignment="1" applyProtection="1">
      <alignment horizontal="left" vertical="center" wrapText="1"/>
      <protection locked="0"/>
    </xf>
    <xf numFmtId="0" fontId="23" fillId="0" borderId="0" xfId="1" applyFont="1" applyAlignment="1" applyProtection="1">
      <alignment horizontal="left" vertical="center"/>
      <protection locked="0"/>
    </xf>
    <xf numFmtId="0" fontId="108" fillId="28" borderId="0" xfId="0" applyFont="1" applyFill="1" applyAlignment="1">
      <alignment horizontal="center" vertical="center"/>
    </xf>
    <xf numFmtId="0" fontId="109" fillId="28" borderId="16" xfId="0" applyFont="1" applyFill="1" applyBorder="1" applyAlignment="1">
      <alignment horizontal="center" vertical="center"/>
    </xf>
    <xf numFmtId="0" fontId="110" fillId="28" borderId="16" xfId="0" applyFont="1" applyFill="1" applyBorder="1" applyAlignment="1">
      <alignment horizontal="center" vertical="center" wrapText="1"/>
    </xf>
    <xf numFmtId="0" fontId="23" fillId="28" borderId="16" xfId="0" applyFont="1" applyFill="1" applyBorder="1" applyAlignment="1">
      <alignment vertical="center" wrapText="1"/>
    </xf>
    <xf numFmtId="0" fontId="23" fillId="28" borderId="18" xfId="0" applyFont="1" applyFill="1" applyBorder="1" applyAlignment="1">
      <alignment vertical="center" wrapText="1"/>
    </xf>
    <xf numFmtId="0" fontId="111" fillId="28" borderId="18" xfId="0" applyFont="1" applyFill="1" applyBorder="1" applyAlignment="1">
      <alignment vertical="top" wrapText="1"/>
    </xf>
    <xf numFmtId="0" fontId="23" fillId="28" borderId="100" xfId="0" applyFont="1" applyFill="1" applyBorder="1" applyAlignment="1">
      <alignment vertical="center" wrapText="1"/>
    </xf>
    <xf numFmtId="0" fontId="23" fillId="28" borderId="16" xfId="0" applyFont="1" applyFill="1" applyBorder="1" applyAlignment="1">
      <alignment horizontal="center" vertical="center" wrapText="1"/>
    </xf>
    <xf numFmtId="0" fontId="23" fillId="28" borderId="101" xfId="0" applyFont="1" applyFill="1" applyBorder="1" applyAlignment="1">
      <alignment horizontal="center" vertical="center" wrapText="1"/>
    </xf>
    <xf numFmtId="0" fontId="23" fillId="28" borderId="17" xfId="0" applyFont="1" applyFill="1" applyBorder="1" applyAlignment="1" applyProtection="1">
      <alignment horizontal="center" vertical="center" wrapText="1"/>
      <protection locked="0"/>
    </xf>
    <xf numFmtId="0" fontId="109" fillId="28" borderId="0" xfId="0" applyFont="1" applyFill="1" applyAlignment="1">
      <alignment wrapText="1"/>
    </xf>
    <xf numFmtId="0" fontId="112" fillId="28" borderId="102" xfId="0" applyFont="1" applyFill="1" applyBorder="1" applyAlignment="1">
      <alignment vertical="center"/>
    </xf>
    <xf numFmtId="0" fontId="113" fillId="28" borderId="80" xfId="0" applyFont="1" applyFill="1" applyBorder="1" applyAlignment="1">
      <alignment horizontal="center" vertical="center"/>
    </xf>
    <xf numFmtId="0" fontId="113" fillId="28" borderId="3" xfId="0" applyFont="1" applyFill="1" applyBorder="1" applyAlignment="1">
      <alignment horizontal="center" vertical="center"/>
    </xf>
    <xf numFmtId="0" fontId="113" fillId="28" borderId="2" xfId="0" applyFont="1" applyFill="1" applyBorder="1" applyAlignment="1">
      <alignment horizontal="center" vertical="center"/>
    </xf>
    <xf numFmtId="0" fontId="113" fillId="28" borderId="0" xfId="0" applyFont="1" applyFill="1" applyAlignment="1">
      <alignment horizontal="center" vertical="center"/>
    </xf>
    <xf numFmtId="0" fontId="113" fillId="28" borderId="17" xfId="0" applyFont="1" applyFill="1" applyBorder="1" applyAlignment="1">
      <alignment horizontal="center" vertical="center"/>
    </xf>
    <xf numFmtId="0" fontId="113" fillId="28" borderId="0" xfId="0" applyFont="1" applyFill="1"/>
    <xf numFmtId="0" fontId="109" fillId="28" borderId="18" xfId="0" applyFont="1" applyFill="1" applyBorder="1" applyAlignment="1">
      <alignment vertical="center" wrapText="1"/>
    </xf>
    <xf numFmtId="0" fontId="109" fillId="28" borderId="0" xfId="0" applyFont="1" applyFill="1"/>
    <xf numFmtId="0" fontId="114" fillId="28" borderId="80" xfId="0" applyFont="1" applyFill="1" applyBorder="1" applyAlignment="1">
      <alignment horizontal="center" vertical="center"/>
    </xf>
    <xf numFmtId="0" fontId="111" fillId="28" borderId="16" xfId="0" applyFont="1" applyFill="1" applyBorder="1" applyAlignment="1">
      <alignment horizontal="center" vertical="center" wrapText="1"/>
    </xf>
    <xf numFmtId="0" fontId="109" fillId="28" borderId="17" xfId="0" applyFont="1" applyFill="1" applyBorder="1" applyAlignment="1">
      <alignment horizontal="right" vertical="center" wrapText="1"/>
    </xf>
    <xf numFmtId="0" fontId="109" fillId="28" borderId="18" xfId="0" applyFont="1" applyFill="1" applyBorder="1" applyAlignment="1">
      <alignment horizontal="left" vertical="center" wrapText="1"/>
    </xf>
    <xf numFmtId="0" fontId="23" fillId="28" borderId="18" xfId="0" applyFont="1" applyFill="1" applyBorder="1" applyAlignment="1">
      <alignment horizontal="center" vertical="center" wrapText="1"/>
    </xf>
    <xf numFmtId="0" fontId="23" fillId="28" borderId="100" xfId="0" applyFont="1" applyFill="1" applyBorder="1" applyAlignment="1">
      <alignment horizontal="center" vertical="center" wrapText="1"/>
    </xf>
    <xf numFmtId="0" fontId="23" fillId="28" borderId="0" xfId="0" applyFont="1" applyFill="1" applyAlignment="1">
      <alignment vertical="center" wrapText="1"/>
    </xf>
    <xf numFmtId="0" fontId="115" fillId="28" borderId="0" xfId="0" applyFont="1" applyFill="1" applyAlignment="1">
      <alignment vertical="center" wrapText="1"/>
    </xf>
    <xf numFmtId="0" fontId="111" fillId="28" borderId="16" xfId="0" applyFont="1" applyFill="1" applyBorder="1" applyAlignment="1">
      <alignment horizontal="center" wrapText="1"/>
    </xf>
    <xf numFmtId="0" fontId="109" fillId="28" borderId="17" xfId="0" applyFont="1" applyFill="1" applyBorder="1" applyAlignment="1">
      <alignment horizontal="right" wrapText="1"/>
    </xf>
    <xf numFmtId="0" fontId="109" fillId="28" borderId="18" xfId="0" applyFont="1" applyFill="1" applyBorder="1" applyAlignment="1">
      <alignment horizontal="left" wrapText="1"/>
    </xf>
    <xf numFmtId="0" fontId="110" fillId="28" borderId="16" xfId="0" applyFont="1" applyFill="1" applyBorder="1" applyAlignment="1">
      <alignment horizontal="center" wrapText="1"/>
    </xf>
    <xf numFmtId="0" fontId="23" fillId="28" borderId="16" xfId="0" applyFont="1" applyFill="1" applyBorder="1" applyAlignment="1">
      <alignment horizontal="center" wrapText="1"/>
    </xf>
    <xf numFmtId="0" fontId="23" fillId="28" borderId="18" xfId="0" applyFont="1" applyFill="1" applyBorder="1" applyAlignment="1">
      <alignment horizontal="center" wrapText="1"/>
    </xf>
    <xf numFmtId="0" fontId="93" fillId="28" borderId="18" xfId="0" applyFont="1" applyFill="1" applyBorder="1" applyAlignment="1">
      <alignment horizontal="left" wrapText="1"/>
    </xf>
    <xf numFmtId="0" fontId="109" fillId="28" borderId="18" xfId="0" applyFont="1" applyFill="1" applyBorder="1" applyAlignment="1" applyProtection="1">
      <alignment wrapText="1"/>
      <protection locked="0"/>
    </xf>
    <xf numFmtId="0" fontId="93" fillId="28" borderId="18" xfId="0" applyFont="1" applyFill="1" applyBorder="1" applyAlignment="1">
      <alignment horizontal="left" vertical="top" wrapText="1"/>
    </xf>
    <xf numFmtId="0" fontId="23" fillId="28" borderId="18" xfId="0" applyFont="1" applyFill="1" applyBorder="1" applyAlignment="1" applyProtection="1">
      <alignment wrapText="1"/>
      <protection locked="0"/>
    </xf>
    <xf numFmtId="0" fontId="0" fillId="0" borderId="76" xfId="0" applyBorder="1" applyAlignment="1">
      <alignment wrapText="1"/>
    </xf>
    <xf numFmtId="0" fontId="4" fillId="0" borderId="108" xfId="0" applyFont="1" applyBorder="1" applyAlignment="1">
      <alignment horizontal="left" vertical="top" wrapText="1"/>
    </xf>
    <xf numFmtId="0" fontId="0" fillId="0" borderId="16" xfId="0" applyBorder="1" applyAlignment="1">
      <alignment wrapText="1"/>
    </xf>
    <xf numFmtId="0" fontId="117" fillId="28" borderId="0" xfId="0" applyFont="1" applyFill="1" applyAlignment="1">
      <alignment horizontal="center" vertical="center"/>
    </xf>
    <xf numFmtId="0" fontId="118" fillId="28" borderId="16" xfId="0" applyFont="1" applyFill="1" applyBorder="1" applyAlignment="1">
      <alignment horizontal="center" vertical="center" wrapText="1"/>
    </xf>
    <xf numFmtId="0" fontId="119" fillId="28" borderId="17" xfId="0" applyFont="1" applyFill="1" applyBorder="1" applyAlignment="1">
      <alignment horizontal="right" vertical="center" wrapText="1"/>
    </xf>
    <xf numFmtId="0" fontId="119" fillId="28" borderId="18" xfId="0" applyFont="1" applyFill="1" applyBorder="1" applyAlignment="1">
      <alignment horizontal="left" vertical="center" wrapText="1"/>
    </xf>
    <xf numFmtId="0" fontId="120" fillId="28" borderId="16" xfId="0" applyFont="1" applyFill="1" applyBorder="1" applyAlignment="1">
      <alignment horizontal="center" vertical="center" wrapText="1"/>
    </xf>
    <xf numFmtId="0" fontId="121" fillId="28" borderId="16" xfId="0" applyFont="1" applyFill="1" applyBorder="1" applyAlignment="1">
      <alignment horizontal="center" vertical="center" wrapText="1"/>
    </xf>
    <xf numFmtId="0" fontId="121" fillId="28" borderId="18" xfId="0" applyFont="1" applyFill="1" applyBorder="1" applyAlignment="1">
      <alignment horizontal="center" vertical="center" wrapText="1"/>
    </xf>
    <xf numFmtId="0" fontId="122" fillId="28" borderId="18" xfId="0" applyFont="1" applyFill="1" applyBorder="1" applyAlignment="1">
      <alignment horizontal="left" vertical="top" wrapText="1"/>
    </xf>
    <xf numFmtId="0" fontId="121" fillId="28" borderId="100" xfId="0" applyFont="1" applyFill="1" applyBorder="1" applyAlignment="1">
      <alignment horizontal="center" vertical="center" wrapText="1"/>
    </xf>
    <xf numFmtId="0" fontId="121" fillId="28" borderId="101" xfId="0" applyFont="1" applyFill="1" applyBorder="1" applyAlignment="1">
      <alignment horizontal="center" vertical="center" wrapText="1"/>
    </xf>
    <xf numFmtId="0" fontId="121" fillId="28" borderId="17" xfId="0" applyFont="1" applyFill="1" applyBorder="1" applyAlignment="1" applyProtection="1">
      <alignment horizontal="center" vertical="center" wrapText="1"/>
      <protection locked="0"/>
    </xf>
    <xf numFmtId="0" fontId="119" fillId="28" borderId="18" xfId="0" applyFont="1" applyFill="1" applyBorder="1" applyAlignment="1" applyProtection="1">
      <alignment wrapText="1"/>
      <protection locked="0"/>
    </xf>
    <xf numFmtId="0" fontId="119" fillId="28" borderId="0" xfId="0" applyFont="1" applyFill="1" applyAlignment="1">
      <alignment vertical="center" wrapText="1"/>
    </xf>
    <xf numFmtId="0" fontId="123" fillId="28" borderId="102" xfId="0" applyFont="1" applyFill="1" applyBorder="1" applyAlignment="1">
      <alignment vertical="center"/>
    </xf>
    <xf numFmtId="0" fontId="124" fillId="28" borderId="80" xfId="0" applyFont="1" applyFill="1" applyBorder="1" applyAlignment="1">
      <alignment horizontal="center" vertical="center"/>
    </xf>
    <xf numFmtId="0" fontId="124" fillId="28" borderId="3" xfId="0" applyFont="1" applyFill="1" applyBorder="1" applyAlignment="1">
      <alignment horizontal="center" vertical="center"/>
    </xf>
    <xf numFmtId="0" fontId="124" fillId="28" borderId="2" xfId="0" applyFont="1" applyFill="1" applyBorder="1" applyAlignment="1">
      <alignment horizontal="center" vertical="center"/>
    </xf>
    <xf numFmtId="0" fontId="124" fillId="28" borderId="0" xfId="0" applyFont="1" applyFill="1" applyAlignment="1">
      <alignment horizontal="center" vertical="center"/>
    </xf>
    <xf numFmtId="0" fontId="124" fillId="28" borderId="17" xfId="0" applyFont="1" applyFill="1" applyBorder="1" applyAlignment="1">
      <alignment horizontal="center" vertical="center"/>
    </xf>
    <xf numFmtId="0" fontId="124" fillId="28" borderId="0" xfId="0" applyFont="1" applyFill="1"/>
    <xf numFmtId="0" fontId="121" fillId="28" borderId="18" xfId="0" applyFont="1" applyFill="1" applyBorder="1" applyAlignment="1" applyProtection="1">
      <alignment wrapText="1"/>
      <protection locked="0"/>
    </xf>
    <xf numFmtId="0" fontId="119" fillId="28" borderId="0" xfId="0" applyFont="1" applyFill="1" applyAlignment="1">
      <alignment wrapText="1"/>
    </xf>
    <xf numFmtId="0" fontId="125" fillId="28" borderId="16" xfId="0" applyFont="1" applyFill="1" applyBorder="1" applyAlignment="1">
      <alignment horizontal="center" vertical="center"/>
    </xf>
    <xf numFmtId="0" fontId="113" fillId="28" borderId="16" xfId="0" applyFont="1" applyFill="1" applyBorder="1"/>
    <xf numFmtId="0" fontId="113" fillId="28" borderId="18" xfId="0" applyFont="1" applyFill="1" applyBorder="1"/>
    <xf numFmtId="0" fontId="113" fillId="28" borderId="100" xfId="0" applyFont="1" applyFill="1" applyBorder="1"/>
    <xf numFmtId="0" fontId="113" fillId="28" borderId="17" xfId="0" applyFont="1" applyFill="1" applyBorder="1" applyAlignment="1" applyProtection="1">
      <alignment horizontal="center" vertical="center"/>
      <protection locked="0"/>
    </xf>
    <xf numFmtId="0" fontId="113" fillId="28" borderId="18" xfId="0" applyFont="1" applyFill="1" applyBorder="1" applyProtection="1">
      <protection locked="0"/>
    </xf>
    <xf numFmtId="0" fontId="113" fillId="28" borderId="17" xfId="0" applyFont="1" applyFill="1" applyBorder="1"/>
    <xf numFmtId="0" fontId="125" fillId="28" borderId="100" xfId="0" applyFont="1" applyFill="1" applyBorder="1" applyAlignment="1">
      <alignment horizontal="center"/>
    </xf>
    <xf numFmtId="0" fontId="28" fillId="0" borderId="102" xfId="0" applyFont="1" applyBorder="1" applyAlignment="1">
      <alignment vertical="center"/>
    </xf>
    <xf numFmtId="0" fontId="87" fillId="28" borderId="18" xfId="0" applyFont="1" applyFill="1" applyBorder="1" applyAlignment="1" applyProtection="1">
      <alignment vertical="center" wrapText="1"/>
      <protection locked="0"/>
    </xf>
    <xf numFmtId="0" fontId="109" fillId="2" borderId="16" xfId="0" applyFont="1" applyFill="1" applyBorder="1" applyAlignment="1">
      <alignment horizontal="center" vertical="center"/>
    </xf>
    <xf numFmtId="0" fontId="110" fillId="2" borderId="16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vertical="center" wrapText="1"/>
    </xf>
    <xf numFmtId="0" fontId="23" fillId="2" borderId="18" xfId="0" applyFont="1" applyFill="1" applyBorder="1" applyAlignment="1">
      <alignment vertical="center" wrapText="1"/>
    </xf>
    <xf numFmtId="0" fontId="109" fillId="2" borderId="18" xfId="0" applyFont="1" applyFill="1" applyBorder="1" applyAlignment="1">
      <alignment vertical="center" wrapText="1"/>
    </xf>
    <xf numFmtId="0" fontId="23" fillId="2" borderId="100" xfId="0" applyFont="1" applyFill="1" applyBorder="1" applyAlignment="1">
      <alignment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01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vertical="center" wrapText="1"/>
      <protection locked="0"/>
    </xf>
    <xf numFmtId="0" fontId="111" fillId="2" borderId="18" xfId="0" applyFont="1" applyFill="1" applyBorder="1" applyAlignment="1">
      <alignment vertical="top" wrapText="1"/>
    </xf>
    <xf numFmtId="0" fontId="108" fillId="2" borderId="0" xfId="0" applyFont="1" applyFill="1" applyAlignment="1">
      <alignment horizontal="center" vertical="center"/>
    </xf>
    <xf numFmtId="0" fontId="109" fillId="2" borderId="62" xfId="0" applyFont="1" applyFill="1" applyBorder="1" applyAlignment="1">
      <alignment vertical="center" wrapText="1"/>
    </xf>
    <xf numFmtId="0" fontId="109" fillId="2" borderId="107" xfId="0" applyFont="1" applyFill="1" applyBorder="1" applyAlignment="1">
      <alignment vertical="center" wrapText="1"/>
    </xf>
    <xf numFmtId="0" fontId="109" fillId="2" borderId="109" xfId="0" applyFont="1" applyFill="1" applyBorder="1" applyAlignment="1">
      <alignment vertical="center" wrapText="1"/>
    </xf>
    <xf numFmtId="0" fontId="111" fillId="2" borderId="16" xfId="0" applyFont="1" applyFill="1" applyBorder="1" applyAlignment="1">
      <alignment horizontal="center" vertical="center" wrapText="1"/>
    </xf>
    <xf numFmtId="0" fontId="109" fillId="2" borderId="17" xfId="0" applyFont="1" applyFill="1" applyBorder="1" applyAlignment="1">
      <alignment horizontal="right" wrapText="1"/>
    </xf>
    <xf numFmtId="0" fontId="109" fillId="2" borderId="18" xfId="0" applyFont="1" applyFill="1" applyBorder="1" applyAlignment="1">
      <alignment horizontal="left" wrapText="1"/>
    </xf>
    <xf numFmtId="0" fontId="110" fillId="2" borderId="16" xfId="0" applyFont="1" applyFill="1" applyBorder="1" applyAlignment="1">
      <alignment horizontal="center" wrapText="1"/>
    </xf>
    <xf numFmtId="0" fontId="23" fillId="2" borderId="16" xfId="0" applyFont="1" applyFill="1" applyBorder="1" applyAlignment="1">
      <alignment horizontal="center" wrapText="1"/>
    </xf>
    <xf numFmtId="0" fontId="23" fillId="2" borderId="18" xfId="0" applyFont="1" applyFill="1" applyBorder="1" applyAlignment="1">
      <alignment horizontal="center" wrapText="1"/>
    </xf>
    <xf numFmtId="0" fontId="93" fillId="2" borderId="18" xfId="0" applyFont="1" applyFill="1" applyBorder="1" applyAlignment="1">
      <alignment horizontal="left" wrapText="1"/>
    </xf>
    <xf numFmtId="0" fontId="23" fillId="2" borderId="100" xfId="0" applyFont="1" applyFill="1" applyBorder="1" applyAlignment="1">
      <alignment horizontal="center" vertical="center" wrapText="1"/>
    </xf>
    <xf numFmtId="0" fontId="109" fillId="2" borderId="17" xfId="0" applyFont="1" applyFill="1" applyBorder="1" applyAlignment="1">
      <alignment horizontal="right" vertical="center" wrapText="1"/>
    </xf>
    <xf numFmtId="0" fontId="109" fillId="2" borderId="18" xfId="0" applyFont="1" applyFill="1" applyBorder="1" applyAlignment="1">
      <alignment horizontal="left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93" fillId="2" borderId="18" xfId="0" applyFont="1" applyFill="1" applyBorder="1" applyAlignment="1">
      <alignment horizontal="left" vertical="top" wrapText="1"/>
    </xf>
    <xf numFmtId="0" fontId="3" fillId="2" borderId="18" xfId="0" applyFont="1" applyFill="1" applyBorder="1" applyAlignment="1" applyProtection="1">
      <alignment wrapText="1"/>
      <protection locked="0"/>
    </xf>
    <xf numFmtId="0" fontId="7" fillId="29" borderId="16" xfId="0" applyFont="1" applyFill="1" applyBorder="1" applyAlignment="1">
      <alignment horizontal="center" vertical="center" wrapText="1"/>
    </xf>
    <xf numFmtId="0" fontId="5" fillId="29" borderId="17" xfId="0" applyFont="1" applyFill="1" applyBorder="1" applyAlignment="1">
      <alignment horizontal="right" vertical="center" wrapText="1"/>
    </xf>
    <xf numFmtId="0" fontId="5" fillId="29" borderId="18" xfId="0" applyFont="1" applyFill="1" applyBorder="1" applyAlignment="1">
      <alignment horizontal="left" vertical="center" wrapText="1"/>
    </xf>
    <xf numFmtId="0" fontId="86" fillId="29" borderId="16" xfId="0" applyFont="1" applyFill="1" applyBorder="1" applyAlignment="1">
      <alignment horizontal="center" vertical="center" wrapText="1"/>
    </xf>
    <xf numFmtId="0" fontId="8" fillId="29" borderId="16" xfId="0" applyFont="1" applyFill="1" applyBorder="1" applyAlignment="1">
      <alignment horizontal="center" vertical="center" wrapText="1"/>
    </xf>
    <xf numFmtId="0" fontId="8" fillId="29" borderId="18" xfId="0" applyFont="1" applyFill="1" applyBorder="1" applyAlignment="1">
      <alignment horizontal="center" vertical="center" wrapText="1"/>
    </xf>
    <xf numFmtId="0" fontId="116" fillId="29" borderId="0" xfId="0" applyFont="1" applyFill="1" applyAlignment="1">
      <alignment vertical="center" wrapText="1"/>
    </xf>
    <xf numFmtId="0" fontId="8" fillId="29" borderId="100" xfId="0" applyFont="1" applyFill="1" applyBorder="1" applyAlignment="1">
      <alignment horizontal="center" vertical="center" wrapText="1"/>
    </xf>
    <xf numFmtId="0" fontId="10" fillId="29" borderId="16" xfId="0" applyFont="1" applyFill="1" applyBorder="1" applyAlignment="1">
      <alignment horizontal="center" vertical="center" wrapText="1"/>
    </xf>
    <xf numFmtId="0" fontId="10" fillId="29" borderId="101" xfId="0" applyFont="1" applyFill="1" applyBorder="1" applyAlignment="1">
      <alignment horizontal="center" vertical="center" wrapText="1"/>
    </xf>
    <xf numFmtId="0" fontId="10" fillId="29" borderId="17" xfId="0" applyFont="1" applyFill="1" applyBorder="1" applyAlignment="1" applyProtection="1">
      <alignment horizontal="center" vertical="center" wrapText="1"/>
      <protection locked="0"/>
    </xf>
    <xf numFmtId="0" fontId="15" fillId="29" borderId="18" xfId="0" applyFont="1" applyFill="1" applyBorder="1" applyAlignment="1" applyProtection="1">
      <alignment wrapText="1"/>
      <protection locked="0"/>
    </xf>
    <xf numFmtId="0" fontId="3" fillId="0" borderId="18" xfId="0" applyFont="1" applyBorder="1" applyAlignment="1" applyProtection="1">
      <alignment wrapText="1"/>
      <protection locked="0"/>
    </xf>
    <xf numFmtId="0" fontId="98" fillId="0" borderId="0" xfId="0" applyFont="1" applyAlignment="1">
      <alignment horizontal="left" vertical="top" wrapText="1"/>
    </xf>
    <xf numFmtId="0" fontId="95" fillId="0" borderId="16" xfId="0" applyFont="1" applyBorder="1" applyAlignment="1">
      <alignment horizontal="center" vertical="center" wrapText="1"/>
    </xf>
    <xf numFmtId="0" fontId="127" fillId="0" borderId="18" xfId="0" applyFont="1" applyBorder="1" applyProtection="1">
      <protection locked="0"/>
    </xf>
    <xf numFmtId="0" fontId="125" fillId="2" borderId="16" xfId="0" applyFont="1" applyFill="1" applyBorder="1" applyAlignment="1">
      <alignment horizontal="center" vertical="center"/>
    </xf>
    <xf numFmtId="0" fontId="113" fillId="2" borderId="16" xfId="0" applyFont="1" applyFill="1" applyBorder="1"/>
    <xf numFmtId="0" fontId="113" fillId="2" borderId="18" xfId="0" applyFont="1" applyFill="1" applyBorder="1"/>
    <xf numFmtId="0" fontId="113" fillId="2" borderId="100" xfId="0" applyFont="1" applyFill="1" applyBorder="1"/>
    <xf numFmtId="0" fontId="113" fillId="2" borderId="17" xfId="0" applyFont="1" applyFill="1" applyBorder="1" applyAlignment="1" applyProtection="1">
      <alignment horizontal="center" vertical="center"/>
      <protection locked="0"/>
    </xf>
    <xf numFmtId="0" fontId="121" fillId="2" borderId="16" xfId="0" applyFont="1" applyFill="1" applyBorder="1" applyAlignment="1">
      <alignment horizontal="center" vertical="center" wrapText="1"/>
    </xf>
    <xf numFmtId="0" fontId="121" fillId="2" borderId="100" xfId="0" applyFont="1" applyFill="1" applyBorder="1" applyAlignment="1">
      <alignment horizontal="center" vertical="center" wrapText="1"/>
    </xf>
    <xf numFmtId="0" fontId="121" fillId="2" borderId="101" xfId="0" applyFont="1" applyFill="1" applyBorder="1" applyAlignment="1">
      <alignment horizontal="center" vertical="center" wrapText="1"/>
    </xf>
    <xf numFmtId="0" fontId="129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right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00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98" fillId="29" borderId="18" xfId="0" applyFont="1" applyFill="1" applyBorder="1" applyAlignment="1">
      <alignment horizontal="left" vertical="top" wrapText="1"/>
    </xf>
    <xf numFmtId="0" fontId="70" fillId="29" borderId="16" xfId="0" applyFont="1" applyFill="1" applyBorder="1" applyAlignment="1">
      <alignment horizontal="center" vertical="center" wrapText="1"/>
    </xf>
    <xf numFmtId="0" fontId="116" fillId="29" borderId="16" xfId="0" applyFont="1" applyFill="1" applyBorder="1" applyAlignment="1">
      <alignment vertical="center" wrapText="1"/>
    </xf>
    <xf numFmtId="0" fontId="89" fillId="29" borderId="16" xfId="0" applyFont="1" applyFill="1" applyBorder="1" applyAlignment="1">
      <alignment horizontal="center" vertical="center" wrapText="1"/>
    </xf>
    <xf numFmtId="0" fontId="0" fillId="29" borderId="16" xfId="0" applyFill="1" applyBorder="1"/>
    <xf numFmtId="0" fontId="0" fillId="29" borderId="18" xfId="0" applyFill="1" applyBorder="1"/>
    <xf numFmtId="0" fontId="0" fillId="29" borderId="100" xfId="0" applyFill="1" applyBorder="1"/>
    <xf numFmtId="0" fontId="0" fillId="29" borderId="17" xfId="0" applyFill="1" applyBorder="1" applyAlignment="1" applyProtection="1">
      <alignment horizontal="center" vertical="center"/>
      <protection locked="0"/>
    </xf>
    <xf numFmtId="0" fontId="98" fillId="0" borderId="18" xfId="0" applyFont="1" applyBorder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righ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98" fillId="2" borderId="18" xfId="0" applyFont="1" applyFill="1" applyBorder="1" applyAlignment="1">
      <alignment horizontal="left" vertical="top" wrapText="1"/>
    </xf>
    <xf numFmtId="0" fontId="132" fillId="28" borderId="0" xfId="0" applyFont="1" applyFill="1" applyAlignment="1">
      <alignment horizontal="center" vertical="center"/>
    </xf>
    <xf numFmtId="0" fontId="133" fillId="28" borderId="16" xfId="0" applyFont="1" applyFill="1" applyBorder="1" applyAlignment="1">
      <alignment horizontal="center" vertical="center" wrapText="1"/>
    </xf>
    <xf numFmtId="0" fontId="134" fillId="28" borderId="17" xfId="0" applyFont="1" applyFill="1" applyBorder="1" applyAlignment="1">
      <alignment horizontal="right" vertical="center" wrapText="1"/>
    </xf>
    <xf numFmtId="0" fontId="134" fillId="28" borderId="18" xfId="0" applyFont="1" applyFill="1" applyBorder="1" applyAlignment="1">
      <alignment horizontal="left" vertical="center" wrapText="1"/>
    </xf>
    <xf numFmtId="0" fontId="135" fillId="28" borderId="16" xfId="0" applyFont="1" applyFill="1" applyBorder="1" applyAlignment="1">
      <alignment horizontal="center" vertical="center"/>
    </xf>
    <xf numFmtId="0" fontId="136" fillId="28" borderId="16" xfId="0" applyFont="1" applyFill="1" applyBorder="1"/>
    <xf numFmtId="0" fontId="136" fillId="28" borderId="18" xfId="0" applyFont="1" applyFill="1" applyBorder="1"/>
    <xf numFmtId="0" fontId="137" fillId="28" borderId="18" xfId="0" applyFont="1" applyFill="1" applyBorder="1" applyAlignment="1">
      <alignment horizontal="left" vertical="top" wrapText="1"/>
    </xf>
    <xf numFmtId="0" fontId="136" fillId="28" borderId="100" xfId="0" applyFont="1" applyFill="1" applyBorder="1"/>
    <xf numFmtId="0" fontId="138" fillId="28" borderId="16" xfId="0" applyFont="1" applyFill="1" applyBorder="1" applyAlignment="1">
      <alignment horizontal="center" vertical="center" wrapText="1"/>
    </xf>
    <xf numFmtId="0" fontId="138" fillId="28" borderId="101" xfId="0" applyFont="1" applyFill="1" applyBorder="1" applyAlignment="1">
      <alignment horizontal="center" vertical="center" wrapText="1"/>
    </xf>
    <xf numFmtId="0" fontId="138" fillId="28" borderId="17" xfId="0" applyFont="1" applyFill="1" applyBorder="1" applyAlignment="1" applyProtection="1">
      <alignment horizontal="center" vertical="center" wrapText="1"/>
      <protection locked="0"/>
    </xf>
    <xf numFmtId="0" fontId="136" fillId="28" borderId="17" xfId="0" applyFont="1" applyFill="1" applyBorder="1" applyAlignment="1" applyProtection="1">
      <alignment horizontal="center" vertical="center"/>
      <protection locked="0"/>
    </xf>
    <xf numFmtId="0" fontId="138" fillId="28" borderId="18" xfId="0" applyFont="1" applyFill="1" applyBorder="1" applyAlignment="1" applyProtection="1">
      <alignment wrapText="1"/>
      <protection locked="0"/>
    </xf>
    <xf numFmtId="0" fontId="136" fillId="28" borderId="0" xfId="0" applyFont="1" applyFill="1"/>
    <xf numFmtId="0" fontId="139" fillId="28" borderId="102" xfId="0" applyFont="1" applyFill="1" applyBorder="1" applyAlignment="1">
      <alignment vertical="center"/>
    </xf>
    <xf numFmtId="0" fontId="136" fillId="28" borderId="80" xfId="0" applyFont="1" applyFill="1" applyBorder="1" applyAlignment="1">
      <alignment horizontal="center" vertical="center"/>
    </xf>
    <xf numFmtId="0" fontId="136" fillId="28" borderId="3" xfId="0" applyFont="1" applyFill="1" applyBorder="1" applyAlignment="1">
      <alignment horizontal="center" vertical="center"/>
    </xf>
    <xf numFmtId="0" fontId="136" fillId="28" borderId="2" xfId="0" applyFont="1" applyFill="1" applyBorder="1" applyAlignment="1">
      <alignment horizontal="center" vertical="center"/>
    </xf>
    <xf numFmtId="0" fontId="136" fillId="28" borderId="0" xfId="0" applyFont="1" applyFill="1" applyAlignment="1">
      <alignment horizontal="center" vertical="center"/>
    </xf>
    <xf numFmtId="0" fontId="136" fillId="28" borderId="17" xfId="0" applyFont="1" applyFill="1" applyBorder="1"/>
    <xf numFmtId="0" fontId="16" fillId="28" borderId="0" xfId="0" applyFont="1" applyFill="1" applyAlignment="1">
      <alignment horizontal="center" vertical="center"/>
    </xf>
    <xf numFmtId="0" fontId="104" fillId="2" borderId="16" xfId="0" applyFont="1" applyFill="1" applyBorder="1" applyAlignment="1">
      <alignment horizontal="center" vertical="center"/>
    </xf>
    <xf numFmtId="0" fontId="105" fillId="2" borderId="16" xfId="0" applyFont="1" applyFill="1" applyBorder="1"/>
    <xf numFmtId="0" fontId="105" fillId="2" borderId="18" xfId="0" applyFont="1" applyFill="1" applyBorder="1"/>
    <xf numFmtId="0" fontId="105" fillId="2" borderId="100" xfId="0" applyFont="1" applyFill="1" applyBorder="1"/>
    <xf numFmtId="0" fontId="8" fillId="2" borderId="10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 applyProtection="1">
      <alignment horizontal="center" vertical="center" wrapText="1"/>
      <protection locked="0"/>
    </xf>
    <xf numFmtId="0" fontId="105" fillId="2" borderId="17" xfId="0" applyFont="1" applyFill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wrapText="1"/>
      <protection locked="0"/>
    </xf>
    <xf numFmtId="0" fontId="105" fillId="28" borderId="0" xfId="0" applyFont="1" applyFill="1"/>
    <xf numFmtId="0" fontId="140" fillId="28" borderId="102" xfId="0" applyFont="1" applyFill="1" applyBorder="1" applyAlignment="1">
      <alignment vertical="center"/>
    </xf>
    <xf numFmtId="0" fontId="105" fillId="28" borderId="80" xfId="0" applyFont="1" applyFill="1" applyBorder="1" applyAlignment="1">
      <alignment horizontal="center" vertical="center"/>
    </xf>
    <xf numFmtId="0" fontId="105" fillId="28" borderId="3" xfId="0" applyFont="1" applyFill="1" applyBorder="1" applyAlignment="1">
      <alignment horizontal="center" vertical="center"/>
    </xf>
    <xf numFmtId="0" fontId="105" fillId="28" borderId="2" xfId="0" applyFont="1" applyFill="1" applyBorder="1" applyAlignment="1">
      <alignment horizontal="center" vertical="center"/>
    </xf>
    <xf numFmtId="0" fontId="105" fillId="28" borderId="0" xfId="0" applyFont="1" applyFill="1" applyAlignment="1">
      <alignment horizontal="center" vertical="center"/>
    </xf>
    <xf numFmtId="0" fontId="105" fillId="28" borderId="17" xfId="0" applyFont="1" applyFill="1" applyBorder="1"/>
    <xf numFmtId="0" fontId="117" fillId="28" borderId="11" xfId="0" applyFont="1" applyFill="1" applyBorder="1" applyAlignment="1">
      <alignment horizontal="center" vertical="center"/>
    </xf>
    <xf numFmtId="0" fontId="119" fillId="28" borderId="11" xfId="0" applyFont="1" applyFill="1" applyBorder="1" applyAlignment="1">
      <alignment wrapText="1"/>
    </xf>
    <xf numFmtId="0" fontId="141" fillId="28" borderId="16" xfId="0" applyFont="1" applyFill="1" applyBorder="1" applyAlignment="1">
      <alignment horizontal="center" vertical="center"/>
    </xf>
    <xf numFmtId="0" fontId="124" fillId="28" borderId="16" xfId="0" applyFont="1" applyFill="1" applyBorder="1"/>
    <xf numFmtId="0" fontId="124" fillId="28" borderId="18" xfId="0" applyFont="1" applyFill="1" applyBorder="1"/>
    <xf numFmtId="0" fontId="124" fillId="28" borderId="100" xfId="0" applyFont="1" applyFill="1" applyBorder="1"/>
    <xf numFmtId="0" fontId="124" fillId="28" borderId="17" xfId="0" applyFont="1" applyFill="1" applyBorder="1" applyAlignment="1" applyProtection="1">
      <alignment horizontal="center" vertical="center"/>
      <protection locked="0"/>
    </xf>
    <xf numFmtId="0" fontId="142" fillId="0" borderId="0" xfId="0" applyFont="1" applyAlignment="1">
      <alignment wrapText="1"/>
    </xf>
    <xf numFmtId="0" fontId="8" fillId="0" borderId="100" xfId="0" applyFont="1" applyBorder="1" applyAlignment="1">
      <alignment horizontal="center" vertical="center" wrapText="1"/>
    </xf>
    <xf numFmtId="0" fontId="129" fillId="30" borderId="16" xfId="0" applyFont="1" applyFill="1" applyBorder="1" applyAlignment="1">
      <alignment horizontal="center" vertical="center" wrapText="1"/>
    </xf>
    <xf numFmtId="0" fontId="6" fillId="30" borderId="17" xfId="0" applyFont="1" applyFill="1" applyBorder="1" applyAlignment="1">
      <alignment horizontal="right" vertical="center" wrapText="1"/>
    </xf>
    <xf numFmtId="0" fontId="70" fillId="30" borderId="16" xfId="0" applyFont="1" applyFill="1" applyBorder="1" applyAlignment="1">
      <alignment horizontal="center" vertical="center" wrapText="1"/>
    </xf>
    <xf numFmtId="0" fontId="3" fillId="30" borderId="16" xfId="0" applyFont="1" applyFill="1" applyBorder="1" applyAlignment="1">
      <alignment horizontal="center" vertical="center" wrapText="1"/>
    </xf>
    <xf numFmtId="0" fontId="3" fillId="30" borderId="18" xfId="0" applyFont="1" applyFill="1" applyBorder="1" applyAlignment="1">
      <alignment horizontal="center" vertical="center" wrapText="1"/>
    </xf>
    <xf numFmtId="0" fontId="97" fillId="30" borderId="18" xfId="0" applyFont="1" applyFill="1" applyBorder="1" applyAlignment="1">
      <alignment horizontal="left" vertical="top" wrapText="1"/>
    </xf>
    <xf numFmtId="0" fontId="3" fillId="30" borderId="100" xfId="0" applyFont="1" applyFill="1" applyBorder="1" applyAlignment="1">
      <alignment horizontal="center" vertical="center" wrapText="1"/>
    </xf>
    <xf numFmtId="0" fontId="3" fillId="30" borderId="101" xfId="0" applyFont="1" applyFill="1" applyBorder="1" applyAlignment="1">
      <alignment horizontal="center" vertical="center" wrapText="1"/>
    </xf>
    <xf numFmtId="0" fontId="3" fillId="30" borderId="17" xfId="0" applyFont="1" applyFill="1" applyBorder="1" applyAlignment="1" applyProtection="1">
      <alignment horizontal="center" vertical="center" wrapText="1"/>
      <protection locked="0"/>
    </xf>
    <xf numFmtId="0" fontId="3" fillId="30" borderId="18" xfId="0" applyFont="1" applyFill="1" applyBorder="1" applyAlignment="1" applyProtection="1">
      <alignment wrapText="1"/>
      <protection locked="0"/>
    </xf>
    <xf numFmtId="0" fontId="143" fillId="29" borderId="17" xfId="0" applyFont="1" applyFill="1" applyBorder="1" applyAlignment="1" applyProtection="1">
      <alignment horizontal="center" vertical="center"/>
      <protection locked="0"/>
    </xf>
    <xf numFmtId="0" fontId="4" fillId="29" borderId="108" xfId="0" applyFont="1" applyFill="1" applyBorder="1" applyAlignment="1">
      <alignment horizontal="left" vertical="top" wrapText="1"/>
    </xf>
    <xf numFmtId="0" fontId="13" fillId="29" borderId="16" xfId="0" applyFont="1" applyFill="1" applyBorder="1" applyAlignment="1">
      <alignment horizontal="center" vertical="center" wrapText="1"/>
    </xf>
    <xf numFmtId="0" fontId="29" fillId="29" borderId="16" xfId="0" applyFont="1" applyFill="1" applyBorder="1" applyAlignment="1">
      <alignment vertical="center" wrapText="1"/>
    </xf>
    <xf numFmtId="0" fontId="29" fillId="29" borderId="18" xfId="0" applyFont="1" applyFill="1" applyBorder="1" applyAlignment="1">
      <alignment vertical="center" wrapText="1"/>
    </xf>
    <xf numFmtId="0" fontId="4" fillId="29" borderId="110" xfId="0" applyFont="1" applyFill="1" applyBorder="1" applyAlignment="1">
      <alignment horizontal="left" vertical="top" wrapText="1"/>
    </xf>
    <xf numFmtId="0" fontId="95" fillId="29" borderId="16" xfId="0" applyFont="1" applyFill="1" applyBorder="1" applyAlignment="1">
      <alignment horizontal="center" vertical="center" wrapText="1"/>
    </xf>
    <xf numFmtId="0" fontId="5" fillId="31" borderId="17" xfId="0" applyFont="1" applyFill="1" applyBorder="1" applyAlignment="1">
      <alignment horizontal="right" vertical="center" wrapText="1"/>
    </xf>
    <xf numFmtId="0" fontId="5" fillId="31" borderId="18" xfId="0" applyFont="1" applyFill="1" applyBorder="1" applyAlignment="1">
      <alignment horizontal="left" vertical="center" wrapText="1"/>
    </xf>
    <xf numFmtId="0" fontId="89" fillId="31" borderId="16" xfId="0" applyFont="1" applyFill="1" applyBorder="1" applyAlignment="1">
      <alignment horizontal="center" vertical="center" wrapText="1"/>
    </xf>
    <xf numFmtId="0" fontId="0" fillId="31" borderId="16" xfId="0" applyFill="1" applyBorder="1"/>
    <xf numFmtId="0" fontId="0" fillId="31" borderId="18" xfId="0" applyFill="1" applyBorder="1"/>
    <xf numFmtId="0" fontId="98" fillId="31" borderId="18" xfId="0" applyFont="1" applyFill="1" applyBorder="1" applyAlignment="1">
      <alignment horizontal="left" vertical="top" wrapText="1"/>
    </xf>
    <xf numFmtId="0" fontId="0" fillId="31" borderId="100" xfId="0" applyFill="1" applyBorder="1"/>
    <xf numFmtId="0" fontId="10" fillId="31" borderId="16" xfId="0" applyFont="1" applyFill="1" applyBorder="1" applyAlignment="1">
      <alignment horizontal="center" vertical="center" wrapText="1"/>
    </xf>
    <xf numFmtId="0" fontId="10" fillId="31" borderId="101" xfId="0" applyFont="1" applyFill="1" applyBorder="1" applyAlignment="1">
      <alignment horizontal="center" vertical="center" wrapText="1"/>
    </xf>
    <xf numFmtId="0" fontId="10" fillId="31" borderId="17" xfId="0" applyFont="1" applyFill="1" applyBorder="1" applyAlignment="1" applyProtection="1">
      <alignment horizontal="center" vertical="center" wrapText="1"/>
      <protection locked="0"/>
    </xf>
    <xf numFmtId="0" fontId="0" fillId="31" borderId="17" xfId="0" applyFill="1" applyBorder="1" applyAlignment="1" applyProtection="1">
      <alignment horizontal="center" vertical="center"/>
      <protection locked="0"/>
    </xf>
    <xf numFmtId="0" fontId="15" fillId="31" borderId="18" xfId="0" applyFont="1" applyFill="1" applyBorder="1" applyAlignment="1" applyProtection="1">
      <alignment wrapText="1"/>
      <protection locked="0"/>
    </xf>
    <xf numFmtId="0" fontId="5" fillId="29" borderId="18" xfId="0" quotePrefix="1" applyFont="1" applyFill="1" applyBorder="1" applyAlignment="1">
      <alignment horizontal="left" vertical="center" wrapText="1"/>
    </xf>
    <xf numFmtId="0" fontId="131" fillId="29" borderId="16" xfId="0" applyFont="1" applyFill="1" applyBorder="1" applyAlignment="1">
      <alignment vertical="center" wrapText="1"/>
    </xf>
    <xf numFmtId="0" fontId="15" fillId="29" borderId="17" xfId="0" applyFont="1" applyFill="1" applyBorder="1" applyAlignment="1" applyProtection="1">
      <alignment horizontal="center" vertical="center" wrapText="1"/>
      <protection locked="0"/>
    </xf>
    <xf numFmtId="0" fontId="7" fillId="31" borderId="16" xfId="0" applyFont="1" applyFill="1" applyBorder="1" applyAlignment="1">
      <alignment horizontal="center" vertical="center" wrapText="1"/>
    </xf>
    <xf numFmtId="0" fontId="125" fillId="29" borderId="16" xfId="0" applyFont="1" applyFill="1" applyBorder="1" applyAlignment="1">
      <alignment horizontal="center" vertical="center" wrapText="1"/>
    </xf>
    <xf numFmtId="0" fontId="113" fillId="29" borderId="16" xfId="0" applyFont="1" applyFill="1" applyBorder="1"/>
    <xf numFmtId="0" fontId="113" fillId="29" borderId="18" xfId="0" applyFont="1" applyFill="1" applyBorder="1"/>
    <xf numFmtId="0" fontId="8" fillId="29" borderId="101" xfId="0" applyFont="1" applyFill="1" applyBorder="1" applyAlignment="1">
      <alignment horizontal="center" vertical="center" wrapText="1"/>
    </xf>
    <xf numFmtId="0" fontId="8" fillId="29" borderId="17" xfId="0" applyFont="1" applyFill="1" applyBorder="1" applyAlignment="1" applyProtection="1">
      <alignment horizontal="center" vertical="center" wrapText="1"/>
      <protection locked="0"/>
    </xf>
    <xf numFmtId="0" fontId="144" fillId="29" borderId="16" xfId="0" applyFont="1" applyFill="1" applyBorder="1" applyAlignment="1">
      <alignment vertical="center" wrapText="1"/>
    </xf>
    <xf numFmtId="0" fontId="144" fillId="0" borderId="16" xfId="0" applyFont="1" applyBorder="1" applyAlignment="1">
      <alignment vertical="center" wrapText="1"/>
    </xf>
    <xf numFmtId="0" fontId="144" fillId="0" borderId="125" xfId="0" applyFont="1" applyBorder="1" applyAlignment="1">
      <alignment vertical="center" wrapText="1"/>
    </xf>
    <xf numFmtId="0" fontId="145" fillId="0" borderId="16" xfId="0" applyFont="1" applyBorder="1" applyAlignment="1">
      <alignment vertical="center" wrapText="1"/>
    </xf>
    <xf numFmtId="0" fontId="146" fillId="0" borderId="16" xfId="0" applyFont="1" applyBorder="1" applyAlignment="1">
      <alignment horizontal="center" vertical="center" wrapText="1"/>
    </xf>
    <xf numFmtId="0" fontId="147" fillId="0" borderId="17" xfId="0" applyFont="1" applyBorder="1" applyAlignment="1">
      <alignment horizontal="right" vertical="center" wrapText="1"/>
    </xf>
    <xf numFmtId="0" fontId="147" fillId="0" borderId="18" xfId="0" applyFont="1" applyBorder="1" applyAlignment="1">
      <alignment horizontal="left" vertical="center" wrapText="1"/>
    </xf>
    <xf numFmtId="0" fontId="148" fillId="0" borderId="16" xfId="0" applyFont="1" applyBorder="1" applyAlignment="1">
      <alignment horizontal="center" vertical="center" wrapText="1"/>
    </xf>
    <xf numFmtId="0" fontId="149" fillId="2" borderId="16" xfId="0" applyFont="1" applyFill="1" applyBorder="1" applyAlignment="1">
      <alignment horizontal="center" vertical="center" wrapText="1"/>
    </xf>
    <xf numFmtId="0" fontId="149" fillId="2" borderId="18" xfId="0" applyFont="1" applyFill="1" applyBorder="1" applyAlignment="1">
      <alignment horizontal="center" vertical="center" wrapText="1"/>
    </xf>
    <xf numFmtId="0" fontId="150" fillId="0" borderId="18" xfId="0" applyFont="1" applyBorder="1" applyAlignment="1">
      <alignment horizontal="left" vertical="top" wrapText="1"/>
    </xf>
    <xf numFmtId="0" fontId="144" fillId="29" borderId="0" xfId="0" applyFont="1" applyFill="1" applyAlignment="1">
      <alignment vertical="center" wrapText="1"/>
    </xf>
    <xf numFmtId="0" fontId="94" fillId="0" borderId="18" xfId="0" applyFont="1" applyBorder="1" applyAlignment="1">
      <alignment horizontal="left" vertical="top" wrapText="1"/>
    </xf>
    <xf numFmtId="0" fontId="89" fillId="29" borderId="16" xfId="0" applyFont="1" applyFill="1" applyBorder="1" applyAlignment="1">
      <alignment horizontal="center" vertical="center"/>
    </xf>
    <xf numFmtId="0" fontId="104" fillId="0" borderId="16" xfId="0" applyFont="1" applyBorder="1" applyAlignment="1">
      <alignment horizontal="center" vertical="center" wrapText="1"/>
    </xf>
    <xf numFmtId="0" fontId="106" fillId="0" borderId="16" xfId="0" applyFont="1" applyBorder="1" applyAlignment="1">
      <alignment horizontal="center" vertical="center" wrapText="1"/>
    </xf>
    <xf numFmtId="0" fontId="151" fillId="28" borderId="18" xfId="0" applyFont="1" applyFill="1" applyBorder="1" applyAlignment="1">
      <alignment vertical="top" wrapText="1"/>
    </xf>
    <xf numFmtId="0" fontId="109" fillId="28" borderId="18" xfId="0" applyFont="1" applyFill="1" applyBorder="1" applyAlignment="1">
      <alignment horizontal="left" vertical="top" wrapText="1"/>
    </xf>
    <xf numFmtId="0" fontId="125" fillId="28" borderId="16" xfId="0" applyFont="1" applyFill="1" applyBorder="1" applyAlignment="1">
      <alignment horizontal="center"/>
    </xf>
    <xf numFmtId="0" fontId="93" fillId="28" borderId="18" xfId="0" applyFont="1" applyFill="1" applyBorder="1" applyAlignment="1">
      <alignment horizontal="left" vertical="center" wrapText="1"/>
    </xf>
    <xf numFmtId="0" fontId="5" fillId="0" borderId="98" xfId="6" applyFont="1" applyBorder="1" applyAlignment="1">
      <alignment horizontal="center" vertical="top"/>
    </xf>
    <xf numFmtId="0" fontId="5" fillId="0" borderId="96" xfId="6" applyFont="1" applyBorder="1" applyAlignment="1">
      <alignment horizontal="center" vertical="top"/>
    </xf>
    <xf numFmtId="0" fontId="5" fillId="0" borderId="50" xfId="6" applyFont="1" applyBorder="1" applyAlignment="1">
      <alignment horizontal="center" vertical="top"/>
    </xf>
    <xf numFmtId="0" fontId="5" fillId="0" borderId="94" xfId="6" applyFont="1" applyBorder="1" applyAlignment="1">
      <alignment horizontal="center" vertical="top"/>
    </xf>
    <xf numFmtId="0" fontId="60" fillId="5" borderId="27" xfId="6" applyFont="1" applyFill="1" applyBorder="1" applyAlignment="1">
      <alignment horizontal="center" vertical="center"/>
    </xf>
    <xf numFmtId="0" fontId="78" fillId="0" borderId="39" xfId="6" applyFont="1" applyBorder="1" applyAlignment="1">
      <alignment horizontal="center" vertical="center"/>
    </xf>
    <xf numFmtId="0" fontId="78" fillId="0" borderId="86" xfId="6" applyFont="1" applyBorder="1" applyAlignment="1">
      <alignment horizontal="center" vertical="center"/>
    </xf>
    <xf numFmtId="0" fontId="78" fillId="0" borderId="27" xfId="6" applyFont="1" applyBorder="1" applyAlignment="1">
      <alignment horizontal="center" vertical="center"/>
    </xf>
    <xf numFmtId="0" fontId="78" fillId="0" borderId="90" xfId="6" applyFont="1" applyBorder="1" applyAlignment="1">
      <alignment horizontal="center" vertical="center"/>
    </xf>
    <xf numFmtId="0" fontId="78" fillId="0" borderId="29" xfId="6" applyFont="1" applyBorder="1" applyAlignment="1">
      <alignment horizontal="center" vertical="center"/>
    </xf>
    <xf numFmtId="0" fontId="78" fillId="0" borderId="88" xfId="6" applyFont="1" applyBorder="1" applyAlignment="1">
      <alignment horizontal="center" vertical="center"/>
    </xf>
    <xf numFmtId="0" fontId="5" fillId="0" borderId="97" xfId="6" applyFont="1" applyBorder="1" applyAlignment="1">
      <alignment horizontal="center" vertical="top"/>
    </xf>
    <xf numFmtId="0" fontId="5" fillId="0" borderId="95" xfId="6" applyFont="1" applyBorder="1" applyAlignment="1">
      <alignment horizontal="center" vertical="top"/>
    </xf>
    <xf numFmtId="0" fontId="8" fillId="0" borderId="37" xfId="6" applyFont="1" applyBorder="1" applyAlignment="1">
      <alignment horizontal="center" vertical="top"/>
    </xf>
    <xf numFmtId="0" fontId="8" fillId="0" borderId="96" xfId="6" applyFont="1" applyBorder="1" applyAlignment="1">
      <alignment horizontal="center" vertical="top"/>
    </xf>
    <xf numFmtId="0" fontId="8" fillId="0" borderId="49" xfId="6" applyFont="1" applyBorder="1" applyAlignment="1">
      <alignment horizontal="center" vertical="top"/>
    </xf>
    <xf numFmtId="0" fontId="8" fillId="0" borderId="95" xfId="6" applyFont="1" applyBorder="1" applyAlignment="1">
      <alignment horizontal="center" vertical="top"/>
    </xf>
    <xf numFmtId="0" fontId="5" fillId="27" borderId="98" xfId="6" applyFont="1" applyFill="1" applyBorder="1" applyAlignment="1">
      <alignment horizontal="center" vertical="top"/>
    </xf>
    <xf numFmtId="0" fontId="5" fillId="27" borderId="96" xfId="6" applyFont="1" applyFill="1" applyBorder="1" applyAlignment="1">
      <alignment horizontal="center" vertical="top"/>
    </xf>
    <xf numFmtId="0" fontId="60" fillId="27" borderId="27" xfId="6" applyFont="1" applyFill="1" applyBorder="1" applyAlignment="1">
      <alignment horizontal="center" vertical="center"/>
    </xf>
    <xf numFmtId="0" fontId="68" fillId="0" borderId="29" xfId="6" applyFont="1" applyBorder="1" applyAlignment="1">
      <alignment horizontal="center" vertical="center"/>
    </xf>
    <xf numFmtId="0" fontId="68" fillId="0" borderId="88" xfId="6" applyFont="1" applyBorder="1" applyAlignment="1">
      <alignment horizontal="center" vertical="center"/>
    </xf>
    <xf numFmtId="0" fontId="68" fillId="0" borderId="87" xfId="6" applyFont="1" applyBorder="1" applyAlignment="1">
      <alignment horizontal="center" vertical="center" wrapText="1"/>
    </xf>
    <xf numFmtId="0" fontId="68" fillId="0" borderId="88" xfId="6" applyFont="1" applyBorder="1" applyAlignment="1">
      <alignment horizontal="center" vertical="center" wrapText="1"/>
    </xf>
    <xf numFmtId="0" fontId="13" fillId="5" borderId="87" xfId="6" applyFont="1" applyFill="1" applyBorder="1" applyAlignment="1">
      <alignment horizontal="center" vertical="center" wrapText="1"/>
    </xf>
    <xf numFmtId="0" fontId="13" fillId="5" borderId="88" xfId="6" applyFont="1" applyFill="1" applyBorder="1" applyAlignment="1">
      <alignment horizontal="center" vertical="center" wrapText="1"/>
    </xf>
    <xf numFmtId="0" fontId="13" fillId="5" borderId="91" xfId="6" applyFont="1" applyFill="1" applyBorder="1" applyAlignment="1">
      <alignment horizontal="center" vertical="center" wrapText="1"/>
    </xf>
    <xf numFmtId="0" fontId="13" fillId="5" borderId="92" xfId="6" applyFont="1" applyFill="1" applyBorder="1" applyAlignment="1">
      <alignment horizontal="center" vertical="center" wrapText="1"/>
    </xf>
    <xf numFmtId="0" fontId="5" fillId="5" borderId="89" xfId="6" applyFont="1" applyFill="1" applyBorder="1" applyAlignment="1">
      <alignment horizontal="center" vertical="center"/>
    </xf>
    <xf numFmtId="0" fontId="5" fillId="5" borderId="90" xfId="6" applyFont="1" applyFill="1" applyBorder="1" applyAlignment="1">
      <alignment horizontal="center" vertical="center"/>
    </xf>
    <xf numFmtId="0" fontId="13" fillId="5" borderId="29" xfId="6" applyFont="1" applyFill="1" applyBorder="1" applyAlignment="1">
      <alignment horizontal="center" vertical="center"/>
    </xf>
    <xf numFmtId="0" fontId="13" fillId="5" borderId="88" xfId="6" applyFont="1" applyFill="1" applyBorder="1" applyAlignment="1">
      <alignment horizontal="center" vertical="center"/>
    </xf>
    <xf numFmtId="0" fontId="13" fillId="5" borderId="25" xfId="6" applyFont="1" applyFill="1" applyBorder="1" applyAlignment="1">
      <alignment horizontal="center" vertical="center"/>
    </xf>
    <xf numFmtId="0" fontId="13" fillId="5" borderId="92" xfId="6" applyFont="1" applyFill="1" applyBorder="1" applyAlignment="1">
      <alignment horizontal="center" vertical="center"/>
    </xf>
    <xf numFmtId="0" fontId="60" fillId="5" borderId="90" xfId="6" applyFont="1" applyFill="1" applyBorder="1" applyAlignment="1">
      <alignment horizontal="center" vertical="center"/>
    </xf>
    <xf numFmtId="0" fontId="8" fillId="0" borderId="47" xfId="6" applyFont="1" applyBorder="1" applyAlignment="1">
      <alignment horizontal="center" vertical="top"/>
    </xf>
    <xf numFmtId="0" fontId="8" fillId="0" borderId="94" xfId="6" applyFont="1" applyBorder="1" applyAlignment="1">
      <alignment horizontal="center" vertical="top"/>
    </xf>
    <xf numFmtId="0" fontId="5" fillId="27" borderId="97" xfId="6" applyFont="1" applyFill="1" applyBorder="1" applyAlignment="1">
      <alignment horizontal="center" vertical="top"/>
    </xf>
    <xf numFmtId="0" fontId="5" fillId="27" borderId="95" xfId="6" applyFont="1" applyFill="1" applyBorder="1" applyAlignment="1">
      <alignment horizontal="center" vertical="top"/>
    </xf>
    <xf numFmtId="0" fontId="8" fillId="27" borderId="37" xfId="6" applyFont="1" applyFill="1" applyBorder="1" applyAlignment="1">
      <alignment horizontal="center" vertical="top"/>
    </xf>
    <xf numFmtId="0" fontId="8" fillId="27" borderId="96" xfId="6" applyFont="1" applyFill="1" applyBorder="1" applyAlignment="1">
      <alignment horizontal="center" vertical="top"/>
    </xf>
    <xf numFmtId="0" fontId="60" fillId="5" borderId="93" xfId="6" applyFont="1" applyFill="1" applyBorder="1" applyAlignment="1">
      <alignment horizontal="center" vertical="center"/>
    </xf>
    <xf numFmtId="0" fontId="77" fillId="5" borderId="83" xfId="6" applyFont="1" applyFill="1" applyBorder="1" applyAlignment="1">
      <alignment horizontal="center" vertical="center" wrapText="1"/>
    </xf>
    <xf numFmtId="0" fontId="68" fillId="27" borderId="87" xfId="6" applyFont="1" applyFill="1" applyBorder="1" applyAlignment="1">
      <alignment horizontal="center" vertical="center" wrapText="1"/>
    </xf>
    <xf numFmtId="0" fontId="68" fillId="27" borderId="88" xfId="6" applyFont="1" applyFill="1" applyBorder="1" applyAlignment="1">
      <alignment horizontal="center" vertical="center" wrapText="1"/>
    </xf>
    <xf numFmtId="0" fontId="68" fillId="27" borderId="85" xfId="6" applyFont="1" applyFill="1" applyBorder="1" applyAlignment="1">
      <alignment horizontal="center" vertical="center" wrapText="1"/>
    </xf>
    <xf numFmtId="0" fontId="68" fillId="27" borderId="86" xfId="6" applyFont="1" applyFill="1" applyBorder="1" applyAlignment="1">
      <alignment horizontal="center" vertical="center" wrapText="1"/>
    </xf>
    <xf numFmtId="0" fontId="68" fillId="27" borderId="29" xfId="6" applyFont="1" applyFill="1" applyBorder="1" applyAlignment="1">
      <alignment horizontal="center" vertical="center"/>
    </xf>
    <xf numFmtId="0" fontId="68" fillId="27" borderId="88" xfId="6" applyFont="1" applyFill="1" applyBorder="1" applyAlignment="1">
      <alignment horizontal="center" vertical="center"/>
    </xf>
    <xf numFmtId="0" fontId="68" fillId="27" borderId="39" xfId="6" applyFont="1" applyFill="1" applyBorder="1" applyAlignment="1">
      <alignment horizontal="center" vertical="center"/>
    </xf>
    <xf numFmtId="0" fontId="68" fillId="27" borderId="86" xfId="6" applyFont="1" applyFill="1" applyBorder="1" applyAlignment="1">
      <alignment horizontal="center" vertical="center"/>
    </xf>
    <xf numFmtId="0" fontId="5" fillId="27" borderId="89" xfId="6" applyFont="1" applyFill="1" applyBorder="1" applyAlignment="1">
      <alignment horizontal="center" vertical="center"/>
    </xf>
    <xf numFmtId="0" fontId="5" fillId="27" borderId="90" xfId="6" applyFont="1" applyFill="1" applyBorder="1" applyAlignment="1">
      <alignment horizontal="center" vertical="center"/>
    </xf>
    <xf numFmtId="0" fontId="13" fillId="27" borderId="87" xfId="6" applyFont="1" applyFill="1" applyBorder="1" applyAlignment="1">
      <alignment horizontal="center" vertical="center" wrapText="1"/>
    </xf>
    <xf numFmtId="0" fontId="13" fillId="27" borderId="88" xfId="6" applyFont="1" applyFill="1" applyBorder="1" applyAlignment="1">
      <alignment horizontal="center" vertical="center" wrapText="1"/>
    </xf>
    <xf numFmtId="0" fontId="13" fillId="27" borderId="91" xfId="6" applyFont="1" applyFill="1" applyBorder="1" applyAlignment="1">
      <alignment horizontal="center" vertical="center" wrapText="1"/>
    </xf>
    <xf numFmtId="0" fontId="13" fillId="27" borderId="92" xfId="6" applyFont="1" applyFill="1" applyBorder="1" applyAlignment="1">
      <alignment horizontal="center" vertical="center" wrapText="1"/>
    </xf>
    <xf numFmtId="0" fontId="60" fillId="27" borderId="90" xfId="6" applyFont="1" applyFill="1" applyBorder="1" applyAlignment="1">
      <alignment horizontal="center" vertical="center"/>
    </xf>
    <xf numFmtId="0" fontId="13" fillId="27" borderId="29" xfId="6" applyFont="1" applyFill="1" applyBorder="1" applyAlignment="1">
      <alignment horizontal="center" vertical="center"/>
    </xf>
    <xf numFmtId="0" fontId="13" fillId="27" borderId="88" xfId="6" applyFont="1" applyFill="1" applyBorder="1" applyAlignment="1">
      <alignment horizontal="center" vertical="center"/>
    </xf>
    <xf numFmtId="0" fontId="13" fillId="27" borderId="25" xfId="6" applyFont="1" applyFill="1" applyBorder="1" applyAlignment="1">
      <alignment horizontal="center" vertical="center"/>
    </xf>
    <xf numFmtId="0" fontId="13" fillId="27" borderId="92" xfId="6" applyFont="1" applyFill="1" applyBorder="1" applyAlignment="1">
      <alignment horizontal="center" vertical="center"/>
    </xf>
    <xf numFmtId="0" fontId="5" fillId="27" borderId="50" xfId="6" applyFont="1" applyFill="1" applyBorder="1" applyAlignment="1">
      <alignment horizontal="center" vertical="top"/>
    </xf>
    <xf numFmtId="0" fontId="5" fillId="27" borderId="94" xfId="6" applyFont="1" applyFill="1" applyBorder="1" applyAlignment="1">
      <alignment horizontal="center" vertical="top"/>
    </xf>
    <xf numFmtId="0" fontId="8" fillId="27" borderId="49" xfId="6" applyFont="1" applyFill="1" applyBorder="1" applyAlignment="1">
      <alignment horizontal="center" vertical="top"/>
    </xf>
    <xf numFmtId="0" fontId="8" fillId="27" borderId="95" xfId="6" applyFont="1" applyFill="1" applyBorder="1" applyAlignment="1">
      <alignment horizontal="center" vertical="top"/>
    </xf>
    <xf numFmtId="0" fontId="14" fillId="0" borderId="51" xfId="6" applyFont="1" applyBorder="1" applyAlignment="1">
      <alignment horizontal="center" vertical="center" wrapText="1"/>
    </xf>
    <xf numFmtId="0" fontId="14" fillId="0" borderId="55" xfId="6" applyFont="1" applyBorder="1" applyAlignment="1">
      <alignment horizontal="center" vertical="center" wrapText="1"/>
    </xf>
    <xf numFmtId="0" fontId="14" fillId="0" borderId="57" xfId="6" applyFont="1" applyBorder="1" applyAlignment="1">
      <alignment horizontal="center" vertical="center" wrapText="1"/>
    </xf>
    <xf numFmtId="0" fontId="14" fillId="0" borderId="56" xfId="6" applyFont="1" applyBorder="1" applyAlignment="1">
      <alignment horizontal="center" vertical="center" wrapText="1"/>
    </xf>
    <xf numFmtId="0" fontId="78" fillId="27" borderId="39" xfId="6" applyFont="1" applyFill="1" applyBorder="1" applyAlignment="1">
      <alignment horizontal="center" vertical="center"/>
    </xf>
    <xf numFmtId="0" fontId="78" fillId="27" borderId="63" xfId="6" applyFont="1" applyFill="1" applyBorder="1" applyAlignment="1">
      <alignment horizontal="center" vertical="center"/>
    </xf>
    <xf numFmtId="0" fontId="78" fillId="27" borderId="57" xfId="6" applyFont="1" applyFill="1" applyBorder="1" applyAlignment="1">
      <alignment horizontal="center" vertical="center"/>
    </xf>
    <xf numFmtId="0" fontId="78" fillId="0" borderId="63" xfId="6" applyFont="1" applyBorder="1" applyAlignment="1">
      <alignment horizontal="center" vertical="center"/>
    </xf>
    <xf numFmtId="0" fontId="78" fillId="0" borderId="57" xfId="6" applyFont="1" applyBorder="1" applyAlignment="1">
      <alignment horizontal="center" vertical="center"/>
    </xf>
    <xf numFmtId="0" fontId="78" fillId="27" borderId="29" xfId="6" applyFont="1" applyFill="1" applyBorder="1" applyAlignment="1">
      <alignment horizontal="center" vertical="center"/>
    </xf>
    <xf numFmtId="0" fontId="78" fillId="27" borderId="64" xfId="6" applyFont="1" applyFill="1" applyBorder="1" applyAlignment="1">
      <alignment horizontal="center" vertical="center"/>
    </xf>
    <xf numFmtId="0" fontId="78" fillId="27" borderId="54" xfId="6" applyFont="1" applyFill="1" applyBorder="1" applyAlignment="1">
      <alignment horizontal="center" vertical="center"/>
    </xf>
    <xf numFmtId="0" fontId="78" fillId="0" borderId="64" xfId="6" applyFont="1" applyBorder="1" applyAlignment="1">
      <alignment horizontal="center" vertical="center"/>
    </xf>
    <xf numFmtId="0" fontId="78" fillId="0" borderId="54" xfId="6" applyFont="1" applyBorder="1" applyAlignment="1">
      <alignment horizontal="center" vertical="center"/>
    </xf>
    <xf numFmtId="0" fontId="8" fillId="5" borderId="67" xfId="6" applyFont="1" applyFill="1" applyBorder="1" applyAlignment="1">
      <alignment horizontal="left" vertical="center" wrapText="1"/>
    </xf>
    <xf numFmtId="0" fontId="8" fillId="5" borderId="32" xfId="6" applyFont="1" applyFill="1" applyBorder="1" applyAlignment="1">
      <alignment horizontal="left" vertical="center" wrapText="1"/>
    </xf>
    <xf numFmtId="0" fontId="8" fillId="5" borderId="34" xfId="6" applyFont="1" applyFill="1" applyBorder="1" applyAlignment="1">
      <alignment horizontal="left" vertical="center" wrapText="1"/>
    </xf>
    <xf numFmtId="9" fontId="60" fillId="27" borderId="27" xfId="73" applyFont="1" applyFill="1" applyBorder="1" applyAlignment="1">
      <alignment horizontal="center" vertical="center"/>
    </xf>
    <xf numFmtId="9" fontId="60" fillId="5" borderId="27" xfId="73" applyFont="1" applyFill="1" applyBorder="1" applyAlignment="1">
      <alignment horizontal="center" vertical="center"/>
    </xf>
    <xf numFmtId="0" fontId="72" fillId="0" borderId="0" xfId="3" applyFont="1" applyAlignment="1">
      <alignment horizontal="left" vertical="center" wrapText="1"/>
    </xf>
    <xf numFmtId="0" fontId="42" fillId="0" borderId="23" xfId="6" applyFont="1" applyBorder="1" applyAlignment="1" applyProtection="1">
      <alignment horizontal="left"/>
      <protection locked="0"/>
    </xf>
    <xf numFmtId="0" fontId="42" fillId="0" borderId="0" xfId="6" applyFont="1" applyAlignment="1" applyProtection="1">
      <alignment horizontal="left"/>
      <protection locked="0"/>
    </xf>
    <xf numFmtId="0" fontId="62" fillId="0" borderId="24" xfId="6" applyFont="1" applyBorder="1" applyAlignment="1">
      <alignment horizontal="center" vertical="center"/>
    </xf>
    <xf numFmtId="0" fontId="62" fillId="0" borderId="26" xfId="6" applyFont="1" applyBorder="1" applyAlignment="1">
      <alignment horizontal="center" vertical="center"/>
    </xf>
    <xf numFmtId="0" fontId="62" fillId="0" borderId="28" xfId="6" applyFont="1" applyBorder="1" applyAlignment="1">
      <alignment horizontal="center" vertical="center"/>
    </xf>
    <xf numFmtId="0" fontId="62" fillId="0" borderId="47" xfId="6" applyFont="1" applyBorder="1" applyAlignment="1">
      <alignment horizontal="center" vertical="center" wrapText="1"/>
    </xf>
    <xf numFmtId="0" fontId="62" fillId="0" borderId="37" xfId="6" applyFont="1" applyBorder="1" applyAlignment="1">
      <alignment horizontal="center" vertical="center"/>
    </xf>
    <xf numFmtId="0" fontId="62" fillId="0" borderId="49" xfId="6" applyFont="1" applyBorder="1" applyAlignment="1">
      <alignment horizontal="center" vertical="center"/>
    </xf>
    <xf numFmtId="0" fontId="16" fillId="27" borderId="50" xfId="6" applyFont="1" applyFill="1" applyBorder="1" applyAlignment="1">
      <alignment horizontal="center" vertical="center"/>
    </xf>
    <xf numFmtId="0" fontId="16" fillId="27" borderId="48" xfId="6" applyFont="1" applyFill="1" applyBorder="1" applyAlignment="1">
      <alignment horizontal="center" vertical="center"/>
    </xf>
    <xf numFmtId="0" fontId="16" fillId="27" borderId="51" xfId="6" applyFont="1" applyFill="1" applyBorder="1" applyAlignment="1">
      <alignment horizontal="center" vertical="center"/>
    </xf>
    <xf numFmtId="0" fontId="4" fillId="0" borderId="50" xfId="6" applyFont="1" applyBorder="1" applyAlignment="1">
      <alignment horizontal="center" vertical="center"/>
    </xf>
    <xf numFmtId="0" fontId="4" fillId="0" borderId="48" xfId="6" applyFont="1" applyBorder="1" applyAlignment="1">
      <alignment horizontal="center" vertical="center"/>
    </xf>
    <xf numFmtId="0" fontId="4" fillId="0" borderId="51" xfId="6" applyFont="1" applyBorder="1" applyAlignment="1">
      <alignment horizontal="center" vertical="center"/>
    </xf>
    <xf numFmtId="0" fontId="68" fillId="0" borderId="39" xfId="6" applyFont="1" applyBorder="1" applyAlignment="1">
      <alignment horizontal="center" vertical="center"/>
    </xf>
    <xf numFmtId="0" fontId="68" fillId="0" borderId="86" xfId="6" applyFont="1" applyBorder="1" applyAlignment="1">
      <alignment horizontal="center" vertical="center"/>
    </xf>
    <xf numFmtId="0" fontId="68" fillId="0" borderId="85" xfId="6" applyFont="1" applyBorder="1" applyAlignment="1">
      <alignment horizontal="center" vertical="center" wrapText="1"/>
    </xf>
    <xf numFmtId="0" fontId="68" fillId="0" borderId="86" xfId="6" applyFont="1" applyBorder="1" applyAlignment="1">
      <alignment horizontal="center" vertical="center" wrapText="1"/>
    </xf>
    <xf numFmtId="0" fontId="71" fillId="0" borderId="23" xfId="3" applyFont="1" applyBorder="1" applyAlignment="1">
      <alignment horizontal="left" vertical="center" wrapText="1"/>
    </xf>
    <xf numFmtId="0" fontId="71" fillId="0" borderId="0" xfId="3" applyFont="1" applyAlignment="1">
      <alignment horizontal="left" vertical="center" wrapText="1"/>
    </xf>
    <xf numFmtId="0" fontId="68" fillId="27" borderId="63" xfId="6" applyFont="1" applyFill="1" applyBorder="1" applyAlignment="1">
      <alignment horizontal="center" vertical="center"/>
    </xf>
    <xf numFmtId="0" fontId="68" fillId="27" borderId="57" xfId="6" applyFont="1" applyFill="1" applyBorder="1" applyAlignment="1">
      <alignment horizontal="center" vertical="center"/>
    </xf>
    <xf numFmtId="0" fontId="68" fillId="27" borderId="64" xfId="6" applyFont="1" applyFill="1" applyBorder="1" applyAlignment="1">
      <alignment horizontal="center" vertical="center"/>
    </xf>
    <xf numFmtId="0" fontId="68" fillId="27" borderId="54" xfId="6" applyFont="1" applyFill="1" applyBorder="1" applyAlignment="1">
      <alignment horizontal="center" vertical="center"/>
    </xf>
    <xf numFmtId="0" fontId="68" fillId="0" borderId="63" xfId="6" applyFont="1" applyBorder="1" applyAlignment="1">
      <alignment horizontal="center" vertical="center"/>
    </xf>
    <xf numFmtId="0" fontId="68" fillId="0" borderId="57" xfId="6" applyFont="1" applyBorder="1" applyAlignment="1">
      <alignment horizontal="center" vertical="center"/>
    </xf>
    <xf numFmtId="0" fontId="68" fillId="0" borderId="64" xfId="6" applyFont="1" applyBorder="1" applyAlignment="1">
      <alignment horizontal="center" vertical="center"/>
    </xf>
    <xf numFmtId="0" fontId="68" fillId="0" borderId="54" xfId="6" applyFont="1" applyBorder="1" applyAlignment="1">
      <alignment horizontal="center" vertical="center"/>
    </xf>
    <xf numFmtId="0" fontId="62" fillId="0" borderId="38" xfId="6" applyFont="1" applyBorder="1" applyAlignment="1">
      <alignment horizontal="center" vertical="center"/>
    </xf>
    <xf numFmtId="0" fontId="62" fillId="0" borderId="39" xfId="6" applyFont="1" applyBorder="1" applyAlignment="1">
      <alignment horizontal="center" vertical="center"/>
    </xf>
    <xf numFmtId="0" fontId="78" fillId="27" borderId="88" xfId="6" applyFont="1" applyFill="1" applyBorder="1" applyAlignment="1">
      <alignment horizontal="center" vertical="center"/>
    </xf>
    <xf numFmtId="0" fontId="78" fillId="27" borderId="27" xfId="6" applyFont="1" applyFill="1" applyBorder="1" applyAlignment="1">
      <alignment horizontal="center" vertical="center"/>
    </xf>
    <xf numFmtId="0" fontId="78" fillId="27" borderId="90" xfId="6" applyFont="1" applyFill="1" applyBorder="1" applyAlignment="1">
      <alignment horizontal="center" vertical="center"/>
    </xf>
    <xf numFmtId="0" fontId="78" fillId="27" borderId="86" xfId="6" applyFont="1" applyFill="1" applyBorder="1" applyAlignment="1">
      <alignment horizontal="center" vertical="center"/>
    </xf>
    <xf numFmtId="0" fontId="5" fillId="27" borderId="31" xfId="6" applyFont="1" applyFill="1" applyBorder="1" applyAlignment="1">
      <alignment horizontal="center" vertical="center"/>
    </xf>
    <xf numFmtId="0" fontId="5" fillId="5" borderId="31" xfId="6" applyFont="1" applyFill="1" applyBorder="1" applyAlignment="1">
      <alignment horizontal="center" vertical="center"/>
    </xf>
    <xf numFmtId="0" fontId="60" fillId="27" borderId="93" xfId="6" applyFont="1" applyFill="1" applyBorder="1" applyAlignment="1">
      <alignment horizontal="center" vertical="center"/>
    </xf>
    <xf numFmtId="0" fontId="78" fillId="27" borderId="0" xfId="6" applyFont="1" applyFill="1" applyAlignment="1">
      <alignment horizontal="center" vertical="center"/>
    </xf>
    <xf numFmtId="0" fontId="78" fillId="27" borderId="53" xfId="6" applyFont="1" applyFill="1" applyBorder="1" applyAlignment="1">
      <alignment horizontal="center" vertical="center"/>
    </xf>
    <xf numFmtId="0" fontId="78" fillId="0" borderId="0" xfId="6" applyFont="1" applyAlignment="1">
      <alignment horizontal="center" vertical="center"/>
    </xf>
    <xf numFmtId="0" fontId="78" fillId="0" borderId="53" xfId="6" applyFont="1" applyBorder="1" applyAlignment="1">
      <alignment horizontal="center" vertical="center"/>
    </xf>
    <xf numFmtId="0" fontId="71" fillId="0" borderId="23" xfId="3" applyFont="1" applyBorder="1" applyAlignment="1">
      <alignment horizontal="left" vertical="top" wrapText="1"/>
    </xf>
    <xf numFmtId="0" fontId="71" fillId="0" borderId="0" xfId="3" applyFont="1" applyAlignment="1">
      <alignment horizontal="left" vertical="top" wrapText="1"/>
    </xf>
    <xf numFmtId="0" fontId="100" fillId="4" borderId="20" xfId="0" applyFont="1" applyFill="1" applyBorder="1" applyAlignment="1">
      <alignment horizontal="center" vertical="center" wrapText="1"/>
    </xf>
    <xf numFmtId="0" fontId="100" fillId="4" borderId="22" xfId="0" applyFont="1" applyFill="1" applyBorder="1" applyAlignment="1">
      <alignment horizontal="center" vertical="center" wrapText="1"/>
    </xf>
    <xf numFmtId="0" fontId="35" fillId="4" borderId="19" xfId="0" applyFont="1" applyFill="1" applyBorder="1" applyAlignment="1">
      <alignment horizontal="center" vertical="center" wrapText="1"/>
    </xf>
    <xf numFmtId="0" fontId="35" fillId="4" borderId="123" xfId="0" applyFont="1" applyFill="1" applyBorder="1" applyAlignment="1">
      <alignment horizontal="center" vertical="center" wrapText="1"/>
    </xf>
    <xf numFmtId="0" fontId="109" fillId="28" borderId="100" xfId="0" applyFont="1" applyFill="1" applyBorder="1" applyAlignment="1">
      <alignment horizontal="left" vertical="center" wrapText="1"/>
    </xf>
    <xf numFmtId="0" fontId="109" fillId="28" borderId="103" xfId="0" applyFont="1" applyFill="1" applyBorder="1" applyAlignment="1">
      <alignment horizontal="left" vertical="center" wrapText="1"/>
    </xf>
    <xf numFmtId="0" fontId="23" fillId="28" borderId="100" xfId="0" applyFont="1" applyFill="1" applyBorder="1" applyAlignment="1">
      <alignment horizontal="left" vertical="center" wrapText="1"/>
    </xf>
    <xf numFmtId="0" fontId="23" fillId="28" borderId="103" xfId="0" applyFont="1" applyFill="1" applyBorder="1" applyAlignment="1">
      <alignment horizontal="left" vertical="center" wrapText="1"/>
    </xf>
    <xf numFmtId="0" fontId="109" fillId="2" borderId="100" xfId="0" applyFont="1" applyFill="1" applyBorder="1" applyAlignment="1">
      <alignment horizontal="left" vertical="center" wrapText="1"/>
    </xf>
    <xf numFmtId="0" fontId="109" fillId="2" borderId="103" xfId="0" applyFont="1" applyFill="1" applyBorder="1" applyAlignment="1">
      <alignment horizontal="left" vertical="center" wrapText="1"/>
    </xf>
    <xf numFmtId="0" fontId="37" fillId="4" borderId="15" xfId="0" applyFont="1" applyFill="1" applyBorder="1" applyAlignment="1">
      <alignment horizontal="center" vertical="center" wrapText="1"/>
    </xf>
    <xf numFmtId="0" fontId="37" fillId="4" borderId="18" xfId="0" applyFont="1" applyFill="1" applyBorder="1" applyAlignment="1">
      <alignment horizontal="center" vertical="center" wrapText="1"/>
    </xf>
    <xf numFmtId="0" fontId="91" fillId="0" borderId="113" xfId="0" applyFont="1" applyBorder="1" applyAlignment="1">
      <alignment horizontal="center" vertical="center" wrapText="1"/>
    </xf>
    <xf numFmtId="0" fontId="91" fillId="0" borderId="114" xfId="0" applyFont="1" applyBorder="1" applyAlignment="1">
      <alignment horizontal="center" vertical="center" wrapText="1"/>
    </xf>
    <xf numFmtId="0" fontId="91" fillId="0" borderId="115" xfId="0" applyFont="1" applyBorder="1" applyAlignment="1">
      <alignment horizontal="center" vertical="center" wrapText="1"/>
    </xf>
    <xf numFmtId="0" fontId="23" fillId="2" borderId="60" xfId="0" applyFont="1" applyFill="1" applyBorder="1" applyAlignment="1" applyProtection="1">
      <alignment horizontal="center" vertical="center" wrapText="1"/>
      <protection locked="0"/>
    </xf>
    <xf numFmtId="0" fontId="23" fillId="2" borderId="106" xfId="0" applyFont="1" applyFill="1" applyBorder="1" applyAlignment="1" applyProtection="1">
      <alignment horizontal="center" vertical="center" wrapText="1"/>
      <protection locked="0"/>
    </xf>
    <xf numFmtId="0" fontId="23" fillId="2" borderId="22" xfId="0" applyFont="1" applyFill="1" applyBorder="1" applyAlignment="1" applyProtection="1">
      <alignment horizontal="center" vertical="center" wrapText="1"/>
      <protection locked="0"/>
    </xf>
    <xf numFmtId="0" fontId="3" fillId="2" borderId="62" xfId="0" applyFont="1" applyFill="1" applyBorder="1" applyAlignment="1" applyProtection="1">
      <alignment horizontal="left" vertical="center" wrapText="1"/>
      <protection locked="0"/>
    </xf>
    <xf numFmtId="0" fontId="3" fillId="2" borderId="107" xfId="0" applyFont="1" applyFill="1" applyBorder="1" applyAlignment="1" applyProtection="1">
      <alignment horizontal="left" vertical="center" wrapText="1"/>
      <protection locked="0"/>
    </xf>
    <xf numFmtId="0" fontId="3" fillId="2" borderId="109" xfId="0" applyFont="1" applyFill="1" applyBorder="1" applyAlignment="1" applyProtection="1">
      <alignment horizontal="left" vertical="center" wrapText="1"/>
      <protection locked="0"/>
    </xf>
    <xf numFmtId="0" fontId="113" fillId="28" borderId="80" xfId="0" applyFont="1" applyFill="1" applyBorder="1" applyAlignment="1">
      <alignment horizontal="center" vertical="center"/>
    </xf>
    <xf numFmtId="0" fontId="23" fillId="2" borderId="62" xfId="0" applyFont="1" applyFill="1" applyBorder="1" applyAlignment="1">
      <alignment horizontal="center" vertical="center" wrapText="1"/>
    </xf>
    <xf numFmtId="0" fontId="23" fillId="2" borderId="107" xfId="0" applyFont="1" applyFill="1" applyBorder="1" applyAlignment="1">
      <alignment horizontal="center" vertical="center" wrapText="1"/>
    </xf>
    <xf numFmtId="0" fontId="23" fillId="2" borderId="109" xfId="0" applyFont="1" applyFill="1" applyBorder="1" applyAlignment="1">
      <alignment horizontal="center" vertical="center" wrapText="1"/>
    </xf>
    <xf numFmtId="0" fontId="93" fillId="2" borderId="104" xfId="0" applyFont="1" applyFill="1" applyBorder="1" applyAlignment="1">
      <alignment horizontal="left" vertical="center" wrapText="1"/>
    </xf>
    <xf numFmtId="0" fontId="111" fillId="2" borderId="108" xfId="0" applyFont="1" applyFill="1" applyBorder="1" applyAlignment="1">
      <alignment horizontal="left" vertical="center" wrapText="1"/>
    </xf>
    <xf numFmtId="0" fontId="111" fillId="2" borderId="110" xfId="0" applyFont="1" applyFill="1" applyBorder="1" applyAlignment="1">
      <alignment horizontal="left" vertical="center" wrapText="1"/>
    </xf>
    <xf numFmtId="0" fontId="23" fillId="2" borderId="59" xfId="0" applyFont="1" applyFill="1" applyBorder="1" applyAlignment="1">
      <alignment horizontal="center" vertical="center" wrapText="1"/>
    </xf>
    <xf numFmtId="0" fontId="23" fillId="2" borderId="105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23" fillId="2" borderId="60" xfId="0" applyFont="1" applyFill="1" applyBorder="1" applyAlignment="1">
      <alignment horizontal="center" vertical="center" wrapText="1"/>
    </xf>
    <xf numFmtId="0" fontId="23" fillId="2" borderId="106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111" fillId="2" borderId="59" xfId="0" applyFont="1" applyFill="1" applyBorder="1" applyAlignment="1">
      <alignment horizontal="center" vertical="center" wrapText="1"/>
    </xf>
    <xf numFmtId="0" fontId="111" fillId="2" borderId="105" xfId="0" applyFont="1" applyFill="1" applyBorder="1" applyAlignment="1">
      <alignment horizontal="center" vertical="center" wrapText="1"/>
    </xf>
    <xf numFmtId="0" fontId="111" fillId="2" borderId="21" xfId="0" applyFont="1" applyFill="1" applyBorder="1" applyAlignment="1">
      <alignment horizontal="center" vertical="center" wrapText="1"/>
    </xf>
    <xf numFmtId="0" fontId="109" fillId="2" borderId="60" xfId="0" applyFont="1" applyFill="1" applyBorder="1" applyAlignment="1">
      <alignment horizontal="center" vertical="center" wrapText="1"/>
    </xf>
    <xf numFmtId="0" fontId="109" fillId="2" borderId="106" xfId="0" applyFont="1" applyFill="1" applyBorder="1" applyAlignment="1">
      <alignment horizontal="center" vertical="center" wrapText="1"/>
    </xf>
    <xf numFmtId="0" fontId="109" fillId="2" borderId="22" xfId="0" applyFont="1" applyFill="1" applyBorder="1" applyAlignment="1">
      <alignment horizontal="center" vertical="center" wrapText="1"/>
    </xf>
    <xf numFmtId="0" fontId="110" fillId="2" borderId="59" xfId="0" applyFont="1" applyFill="1" applyBorder="1" applyAlignment="1">
      <alignment horizontal="center" vertical="center" wrapText="1"/>
    </xf>
    <xf numFmtId="0" fontId="110" fillId="2" borderId="105" xfId="0" applyFont="1" applyFill="1" applyBorder="1" applyAlignment="1">
      <alignment horizontal="center" vertical="center" wrapText="1"/>
    </xf>
    <xf numFmtId="0" fontId="110" fillId="2" borderId="21" xfId="0" applyFont="1" applyFill="1" applyBorder="1" applyAlignment="1">
      <alignment horizontal="center" vertical="center" wrapText="1"/>
    </xf>
    <xf numFmtId="0" fontId="93" fillId="2" borderId="62" xfId="0" applyFont="1" applyFill="1" applyBorder="1" applyAlignment="1">
      <alignment horizontal="center" vertical="center" wrapText="1"/>
    </xf>
    <xf numFmtId="0" fontId="93" fillId="2" borderId="107" xfId="0" applyFont="1" applyFill="1" applyBorder="1" applyAlignment="1">
      <alignment horizontal="center" vertical="center" wrapText="1"/>
    </xf>
    <xf numFmtId="0" fontId="93" fillId="2" borderId="109" xfId="0" applyFont="1" applyFill="1" applyBorder="1" applyAlignment="1">
      <alignment horizontal="center" vertical="center" wrapText="1"/>
    </xf>
    <xf numFmtId="0" fontId="65" fillId="4" borderId="6" xfId="1" applyFont="1" applyFill="1" applyBorder="1" applyAlignment="1">
      <alignment horizontal="center" vertical="center" wrapText="1"/>
    </xf>
    <xf numFmtId="0" fontId="65" fillId="4" borderId="7" xfId="1" applyFont="1" applyFill="1" applyBorder="1" applyAlignment="1">
      <alignment horizontal="center" vertical="center" wrapText="1"/>
    </xf>
    <xf numFmtId="0" fontId="65" fillId="4" borderId="8" xfId="1" applyFont="1" applyFill="1" applyBorder="1" applyAlignment="1">
      <alignment horizontal="center" vertical="center" wrapText="1"/>
    </xf>
    <xf numFmtId="0" fontId="65" fillId="4" borderId="2" xfId="1" applyFont="1" applyFill="1" applyBorder="1" applyAlignment="1">
      <alignment horizontal="center" vertical="center" wrapText="1"/>
    </xf>
    <xf numFmtId="0" fontId="65" fillId="4" borderId="0" xfId="1" applyFont="1" applyFill="1" applyAlignment="1">
      <alignment horizontal="center" vertical="center" wrapText="1"/>
    </xf>
    <xf numFmtId="0" fontId="65" fillId="4" borderId="3" xfId="1" applyFont="1" applyFill="1" applyBorder="1" applyAlignment="1">
      <alignment horizontal="center" vertical="center" wrapText="1"/>
    </xf>
    <xf numFmtId="0" fontId="36" fillId="4" borderId="3" xfId="0" applyFont="1" applyFill="1" applyBorder="1" applyAlignment="1">
      <alignment horizontal="center" vertical="center" textRotation="90" wrapText="1"/>
    </xf>
    <xf numFmtId="0" fontId="36" fillId="4" borderId="116" xfId="0" applyFont="1" applyFill="1" applyBorder="1" applyAlignment="1">
      <alignment horizontal="center" vertical="center" textRotation="90" wrapText="1"/>
    </xf>
    <xf numFmtId="0" fontId="16" fillId="4" borderId="7" xfId="1" applyFont="1" applyFill="1" applyBorder="1" applyAlignment="1">
      <alignment horizontal="center" vertical="center" wrapText="1"/>
    </xf>
    <xf numFmtId="0" fontId="16" fillId="4" borderId="8" xfId="1" applyFont="1" applyFill="1" applyBorder="1" applyAlignment="1">
      <alignment horizontal="center" vertical="center" wrapText="1"/>
    </xf>
    <xf numFmtId="0" fontId="16" fillId="4" borderId="1" xfId="1" applyFont="1" applyFill="1" applyBorder="1" applyAlignment="1">
      <alignment horizontal="center" vertical="center" wrapText="1"/>
    </xf>
    <xf numFmtId="0" fontId="16" fillId="4" borderId="5" xfId="1" applyFont="1" applyFill="1" applyBorder="1" applyAlignment="1">
      <alignment horizontal="center" vertical="center" wrapText="1"/>
    </xf>
    <xf numFmtId="0" fontId="16" fillId="4" borderId="72" xfId="1" applyFont="1" applyFill="1" applyBorder="1" applyAlignment="1">
      <alignment horizontal="center" vertical="center" wrapText="1"/>
    </xf>
    <xf numFmtId="0" fontId="36" fillId="4" borderId="78" xfId="0" applyFont="1" applyFill="1" applyBorder="1" applyAlignment="1">
      <alignment horizontal="center" vertical="center" textRotation="90" wrapText="1"/>
    </xf>
    <xf numFmtId="0" fontId="36" fillId="4" borderId="74" xfId="0" applyFont="1" applyFill="1" applyBorder="1" applyAlignment="1">
      <alignment horizontal="center" vertical="center" textRotation="90" wrapText="1"/>
    </xf>
    <xf numFmtId="0" fontId="36" fillId="4" borderId="79" xfId="0" applyFont="1" applyFill="1" applyBorder="1" applyAlignment="1">
      <alignment horizontal="center" vertical="center" textRotation="90" wrapText="1"/>
    </xf>
    <xf numFmtId="0" fontId="36" fillId="4" borderId="73" xfId="0" applyFont="1" applyFill="1" applyBorder="1" applyAlignment="1">
      <alignment horizontal="center" vertical="center" textRotation="90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61" xfId="0" applyFont="1" applyFill="1" applyBorder="1" applyAlignment="1">
      <alignment horizontal="center" vertical="center" wrapText="1"/>
    </xf>
    <xf numFmtId="0" fontId="36" fillId="4" borderId="118" xfId="0" applyFont="1" applyFill="1" applyBorder="1" applyAlignment="1">
      <alignment horizontal="center" vertical="center" textRotation="90" wrapText="1"/>
    </xf>
    <xf numFmtId="0" fontId="36" fillId="4" borderId="119" xfId="0" applyFont="1" applyFill="1" applyBorder="1" applyAlignment="1">
      <alignment horizontal="center" vertical="center" textRotation="90" wrapText="1"/>
    </xf>
    <xf numFmtId="0" fontId="16" fillId="4" borderId="75" xfId="1" applyFont="1" applyFill="1" applyBorder="1" applyAlignment="1">
      <alignment horizontal="center" vertical="center" wrapText="1"/>
    </xf>
    <xf numFmtId="0" fontId="16" fillId="4" borderId="76" xfId="1" applyFont="1" applyFill="1" applyBorder="1" applyAlignment="1">
      <alignment horizontal="center" vertical="center" wrapText="1"/>
    </xf>
    <xf numFmtId="0" fontId="16" fillId="4" borderId="77" xfId="1" applyFont="1" applyFill="1" applyBorder="1" applyAlignment="1">
      <alignment horizontal="center" vertical="center" wrapText="1"/>
    </xf>
    <xf numFmtId="0" fontId="5" fillId="0" borderId="100" xfId="0" applyFont="1" applyBorder="1" applyAlignment="1">
      <alignment horizontal="left" vertical="center" wrapText="1"/>
    </xf>
    <xf numFmtId="0" fontId="5" fillId="0" borderId="103" xfId="0" applyFont="1" applyBorder="1" applyAlignment="1">
      <alignment horizontal="left" vertical="center"/>
    </xf>
    <xf numFmtId="0" fontId="36" fillId="4" borderId="20" xfId="0" applyFont="1" applyFill="1" applyBorder="1" applyAlignment="1">
      <alignment horizontal="center" vertical="center" textRotation="90" wrapText="1"/>
    </xf>
    <xf numFmtId="0" fontId="36" fillId="4" borderId="22" xfId="0" applyFont="1" applyFill="1" applyBorder="1" applyAlignment="1">
      <alignment horizontal="center" vertical="center" textRotation="90" wrapText="1"/>
    </xf>
    <xf numFmtId="0" fontId="59" fillId="4" borderId="14" xfId="0" applyFont="1" applyFill="1" applyBorder="1" applyAlignment="1">
      <alignment horizontal="center" vertical="center" textRotation="90" wrapText="1"/>
    </xf>
    <xf numFmtId="0" fontId="59" fillId="4" borderId="17" xfId="0" applyFont="1" applyFill="1" applyBorder="1" applyAlignment="1">
      <alignment horizontal="center" vertical="center" textRotation="90" wrapText="1"/>
    </xf>
    <xf numFmtId="0" fontId="66" fillId="4" borderId="13" xfId="0" applyFont="1" applyFill="1" applyBorder="1" applyAlignment="1">
      <alignment horizontal="center" vertical="center" wrapText="1"/>
    </xf>
    <xf numFmtId="0" fontId="66" fillId="4" borderId="15" xfId="0" applyFont="1" applyFill="1" applyBorder="1" applyAlignment="1">
      <alignment horizontal="center" vertical="center" wrapText="1"/>
    </xf>
    <xf numFmtId="0" fontId="30" fillId="0" borderId="7" xfId="1" applyFont="1" applyBorder="1" applyAlignment="1">
      <alignment horizontal="left" vertical="center" readingOrder="1"/>
    </xf>
    <xf numFmtId="0" fontId="35" fillId="4" borderId="122" xfId="0" applyFont="1" applyFill="1" applyBorder="1" applyAlignment="1">
      <alignment horizontal="center" vertical="center" textRotation="90" wrapText="1"/>
    </xf>
    <xf numFmtId="0" fontId="35" fillId="4" borderId="110" xfId="0" applyFont="1" applyFill="1" applyBorder="1" applyAlignment="1">
      <alignment horizontal="center" vertical="center" textRotation="90" wrapText="1"/>
    </xf>
    <xf numFmtId="0" fontId="38" fillId="4" borderId="13" xfId="0" applyFont="1" applyFill="1" applyBorder="1" applyAlignment="1">
      <alignment horizontal="center" vertical="center" wrapText="1"/>
    </xf>
    <xf numFmtId="0" fontId="38" fillId="4" borderId="16" xfId="0" applyFont="1" applyFill="1" applyBorder="1" applyAlignment="1">
      <alignment horizontal="center" vertical="center" wrapText="1"/>
    </xf>
    <xf numFmtId="0" fontId="38" fillId="4" borderId="20" xfId="0" applyFont="1" applyFill="1" applyBorder="1" applyAlignment="1">
      <alignment horizontal="center" vertical="center" wrapText="1"/>
    </xf>
    <xf numFmtId="0" fontId="38" fillId="4" borderId="22" xfId="0" applyFont="1" applyFill="1" applyBorder="1" applyAlignment="1">
      <alignment horizontal="center" vertical="center" wrapText="1"/>
    </xf>
    <xf numFmtId="0" fontId="32" fillId="0" borderId="0" xfId="1" applyFont="1" applyAlignment="1" applyProtection="1">
      <alignment horizontal="left" vertical="center" wrapText="1"/>
      <protection locked="0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</cellXfs>
  <cellStyles count="74">
    <cellStyle name="20% - Accent1" xfId="8" xr:uid="{00000000-0005-0000-0000-000000000000}"/>
    <cellStyle name="20% - Accent1 2" xfId="9" xr:uid="{00000000-0005-0000-0000-000001000000}"/>
    <cellStyle name="20% - Accent1_058 PROTOKÓŁ KONSULTACJI PROJEKTU WYKONAWCZEGO E" xfId="10" xr:uid="{00000000-0005-0000-0000-000002000000}"/>
    <cellStyle name="20% - Accent2" xfId="11" xr:uid="{00000000-0005-0000-0000-000003000000}"/>
    <cellStyle name="20% - Accent2 2" xfId="12" xr:uid="{00000000-0005-0000-0000-000004000000}"/>
    <cellStyle name="20% - Accent2_058 PROTOKÓŁ KONSULTACJI PROJEKTU WYKONAWCZEGO E" xfId="13" xr:uid="{00000000-0005-0000-0000-000005000000}"/>
    <cellStyle name="20% - Accent3" xfId="14" xr:uid="{00000000-0005-0000-0000-000006000000}"/>
    <cellStyle name="20% - Accent3 2" xfId="15" xr:uid="{00000000-0005-0000-0000-000007000000}"/>
    <cellStyle name="20% - Accent3_058 PROTOKÓŁ KONSULTACJI PROJEKTU WYKONAWCZEGO E" xfId="16" xr:uid="{00000000-0005-0000-0000-000008000000}"/>
    <cellStyle name="20% - Accent4" xfId="17" xr:uid="{00000000-0005-0000-0000-000009000000}"/>
    <cellStyle name="20% - Accent4 2" xfId="18" xr:uid="{00000000-0005-0000-0000-00000A000000}"/>
    <cellStyle name="20% - Accent4_058 PROTOKÓŁ KONSULTACJI PROJEKTU WYKONAWCZEGO E" xfId="19" xr:uid="{00000000-0005-0000-0000-00000B000000}"/>
    <cellStyle name="20% - Accent5" xfId="20" xr:uid="{00000000-0005-0000-0000-00000C000000}"/>
    <cellStyle name="20% - Accent5 2" xfId="21" xr:uid="{00000000-0005-0000-0000-00000D000000}"/>
    <cellStyle name="20% - Accent5_058 PROTOKÓŁ KONSULTACJI PROJEKTU WYKONAWCZEGO E" xfId="22" xr:uid="{00000000-0005-0000-0000-00000E000000}"/>
    <cellStyle name="20% - Accent6" xfId="23" xr:uid="{00000000-0005-0000-0000-00000F000000}"/>
    <cellStyle name="20% - Accent6 2" xfId="24" xr:uid="{00000000-0005-0000-0000-000010000000}"/>
    <cellStyle name="20% - Accent6_058 PROTOKÓŁ KONSULTACJI PROJEKTU WYKONAWCZEGO E" xfId="25" xr:uid="{00000000-0005-0000-0000-000011000000}"/>
    <cellStyle name="40% - Accent1" xfId="26" xr:uid="{00000000-0005-0000-0000-000012000000}"/>
    <cellStyle name="40% - Accent1 2" xfId="27" xr:uid="{00000000-0005-0000-0000-000013000000}"/>
    <cellStyle name="40% - Accent1_058 PROTOKÓŁ KONSULTACJI PROJEKTU WYKONAWCZEGO E" xfId="28" xr:uid="{00000000-0005-0000-0000-000014000000}"/>
    <cellStyle name="40% - Accent2" xfId="29" xr:uid="{00000000-0005-0000-0000-000015000000}"/>
    <cellStyle name="40% - Accent2 2" xfId="30" xr:uid="{00000000-0005-0000-0000-000016000000}"/>
    <cellStyle name="40% - Accent2_058 PROTOKÓŁ KONSULTACJI PROJEKTU WYKONAWCZEGO E" xfId="31" xr:uid="{00000000-0005-0000-0000-000017000000}"/>
    <cellStyle name="40% - Accent3" xfId="32" xr:uid="{00000000-0005-0000-0000-000018000000}"/>
    <cellStyle name="40% - Accent3 2" xfId="33" xr:uid="{00000000-0005-0000-0000-000019000000}"/>
    <cellStyle name="40% - Accent3_058 PROTOKÓŁ KONSULTACJI PROJEKTU WYKONAWCZEGO E" xfId="34" xr:uid="{00000000-0005-0000-0000-00001A000000}"/>
    <cellStyle name="40% - Accent4" xfId="35" xr:uid="{00000000-0005-0000-0000-00001B000000}"/>
    <cellStyle name="40% - Accent4 2" xfId="36" xr:uid="{00000000-0005-0000-0000-00001C000000}"/>
    <cellStyle name="40% - Accent4_058 PROTOKÓŁ KONSULTACJI PROJEKTU WYKONAWCZEGO E" xfId="37" xr:uid="{00000000-0005-0000-0000-00001D000000}"/>
    <cellStyle name="40% - Accent5" xfId="38" xr:uid="{00000000-0005-0000-0000-00001E000000}"/>
    <cellStyle name="40% - Accent5 2" xfId="39" xr:uid="{00000000-0005-0000-0000-00001F000000}"/>
    <cellStyle name="40% - Accent5_058 PROTOKÓŁ KONSULTACJI PROJEKTU WYKONAWCZEGO E" xfId="40" xr:uid="{00000000-0005-0000-0000-000020000000}"/>
    <cellStyle name="40% - Accent6" xfId="41" xr:uid="{00000000-0005-0000-0000-000021000000}"/>
    <cellStyle name="40% - Accent6 2" xfId="42" xr:uid="{00000000-0005-0000-0000-000022000000}"/>
    <cellStyle name="40% - Accent6_058 PROTOKÓŁ KONSULTACJI PROJEKTU WYKONAWCZEGO E" xfId="43" xr:uid="{00000000-0005-0000-0000-000023000000}"/>
    <cellStyle name="60% - Accent1" xfId="44" xr:uid="{00000000-0005-0000-0000-000024000000}"/>
    <cellStyle name="60% - Accent2" xfId="45" xr:uid="{00000000-0005-0000-0000-000025000000}"/>
    <cellStyle name="60% - Accent3" xfId="46" xr:uid="{00000000-0005-0000-0000-000026000000}"/>
    <cellStyle name="60% - Accent4" xfId="47" xr:uid="{00000000-0005-0000-0000-000027000000}"/>
    <cellStyle name="60% - Accent5" xfId="48" xr:uid="{00000000-0005-0000-0000-000028000000}"/>
    <cellStyle name="60% - Accent6" xfId="49" xr:uid="{00000000-0005-0000-0000-000029000000}"/>
    <cellStyle name="Accent1" xfId="50" xr:uid="{00000000-0005-0000-0000-00002A000000}"/>
    <cellStyle name="Accent2" xfId="51" xr:uid="{00000000-0005-0000-0000-00002B000000}"/>
    <cellStyle name="Accent3" xfId="52" xr:uid="{00000000-0005-0000-0000-00002C000000}"/>
    <cellStyle name="Accent4" xfId="53" xr:uid="{00000000-0005-0000-0000-00002D000000}"/>
    <cellStyle name="Accent5" xfId="54" xr:uid="{00000000-0005-0000-0000-00002E000000}"/>
    <cellStyle name="Accent6" xfId="55" xr:uid="{00000000-0005-0000-0000-00002F000000}"/>
    <cellStyle name="Bad" xfId="56" xr:uid="{00000000-0005-0000-0000-000030000000}"/>
    <cellStyle name="Calculation" xfId="57" xr:uid="{00000000-0005-0000-0000-000031000000}"/>
    <cellStyle name="Check Cell" xfId="58" xr:uid="{00000000-0005-0000-0000-000032000000}"/>
    <cellStyle name="Explanatory Text" xfId="59" xr:uid="{00000000-0005-0000-0000-000033000000}"/>
    <cellStyle name="Good" xfId="60" xr:uid="{00000000-0005-0000-0000-000034000000}"/>
    <cellStyle name="Heading 1" xfId="61" xr:uid="{00000000-0005-0000-0000-000035000000}"/>
    <cellStyle name="Heading 2" xfId="62" xr:uid="{00000000-0005-0000-0000-000036000000}"/>
    <cellStyle name="Heading 3" xfId="63" xr:uid="{00000000-0005-0000-0000-000037000000}"/>
    <cellStyle name="Heading 4" xfId="64" xr:uid="{00000000-0005-0000-0000-000038000000}"/>
    <cellStyle name="Input" xfId="65" xr:uid="{00000000-0005-0000-0000-000039000000}"/>
    <cellStyle name="Linked Cell" xfId="66" xr:uid="{00000000-0005-0000-0000-00003A000000}"/>
    <cellStyle name="Neutral" xfId="67" xr:uid="{00000000-0005-0000-0000-00003B000000}"/>
    <cellStyle name="Normal 2" xfId="2" xr:uid="{00000000-0005-0000-0000-00003C000000}"/>
    <cellStyle name="Normal 2 2" xfId="68" xr:uid="{00000000-0005-0000-0000-00003D000000}"/>
    <cellStyle name="Normal 2_058 PROTOKÓŁ KONSULTACJI PROJEKTU WYKONAWCZEGO E" xfId="69" xr:uid="{00000000-0005-0000-0000-00003E000000}"/>
    <cellStyle name="Normalny" xfId="0" builtinId="0"/>
    <cellStyle name="Normalny 2" xfId="6" xr:uid="{00000000-0005-0000-0000-000040000000}"/>
    <cellStyle name="Normalny_100226 KL Hrubieszow Weryfikacja dok EW1111 PH" xfId="1" xr:uid="{00000000-0005-0000-0000-000041000000}"/>
    <cellStyle name="Normalny_100226 KL Hrubieszow Weryfikacja dok EW1111 PH 2" xfId="3" xr:uid="{00000000-0005-0000-0000-000042000000}"/>
    <cellStyle name="Note" xfId="4" xr:uid="{00000000-0005-0000-0000-000043000000}"/>
    <cellStyle name="Output" xfId="70" xr:uid="{00000000-0005-0000-0000-000044000000}"/>
    <cellStyle name="Procentowy" xfId="73" builtinId="5"/>
    <cellStyle name="Procentowy 2" xfId="7" xr:uid="{00000000-0005-0000-0000-000046000000}"/>
    <cellStyle name="Title" xfId="71" xr:uid="{00000000-0005-0000-0000-000047000000}"/>
    <cellStyle name="Total" xfId="5" xr:uid="{00000000-0005-0000-0000-000048000000}"/>
    <cellStyle name="Warning Text" xfId="72" xr:uid="{00000000-0005-0000-0000-000049000000}"/>
  </cellStyles>
  <dxfs count="346">
    <dxf>
      <font>
        <color theme="1" tint="0.499984740745262"/>
      </font>
      <fill>
        <patternFill>
          <bgColor theme="0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auto="1"/>
      </font>
      <fill>
        <patternFill>
          <bgColor rgb="FFFFFF00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color auto="1"/>
      </font>
      <fill>
        <patternFill>
          <bgColor rgb="FFFFFF00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strike/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color auto="1"/>
      </font>
      <fill>
        <patternFill>
          <bgColor rgb="FFFFFF00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 tint="-0.34998626667073579"/>
      </font>
    </dxf>
    <dxf>
      <font>
        <strike val="0"/>
        <color theme="0"/>
      </font>
      <fill>
        <patternFill>
          <bgColor theme="1"/>
        </patternFill>
      </fill>
    </dxf>
    <dxf>
      <font>
        <strike val="0"/>
        <color theme="1"/>
      </font>
      <fill>
        <patternFill>
          <bgColor rgb="FFFFFF00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color theme="1" tint="0.499984740745262"/>
      </font>
      <fill>
        <patternFill>
          <bgColor theme="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color auto="1"/>
      </font>
      <fill>
        <patternFill>
          <bgColor rgb="FFFFFF00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strike val="0"/>
        <color theme="1"/>
      </font>
      <fill>
        <patternFill>
          <bgColor rgb="FFFFFF00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strike val="0"/>
        <color theme="1"/>
      </font>
      <fill>
        <patternFill>
          <bgColor rgb="FFFFFF00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color auto="1"/>
      </font>
      <fill>
        <patternFill>
          <bgColor rgb="FFFFFF00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strike val="0"/>
        <color theme="1"/>
      </font>
      <fill>
        <patternFill>
          <bgColor rgb="FFFFFF00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strike val="0"/>
        <color theme="1"/>
      </font>
      <fill>
        <patternFill>
          <bgColor rgb="FFFFFF00"/>
        </patternFill>
      </fill>
    </dxf>
    <dxf>
      <font>
        <strike val="0"/>
        <color theme="1"/>
      </font>
      <fill>
        <patternFill>
          <bgColor rgb="FFFFFF00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/>
        </patternFill>
      </fill>
    </dxf>
    <dxf>
      <font>
        <strike val="0"/>
        <color theme="0"/>
      </font>
      <fill>
        <patternFill>
          <bgColor theme="1"/>
        </patternFill>
      </fill>
    </dxf>
    <dxf>
      <font>
        <color theme="0" tint="-0.34998626667073579"/>
      </font>
    </dxf>
    <dxf>
      <font>
        <color theme="1"/>
      </font>
      <fill>
        <patternFill>
          <bgColor rgb="FFFFFF00"/>
        </patternFill>
      </fill>
    </dxf>
    <dxf>
      <font>
        <strike val="0"/>
        <color theme="1"/>
      </font>
      <fill>
        <patternFill>
          <bgColor rgb="FFFFFF00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strike val="0"/>
        <color theme="0"/>
      </font>
      <fill>
        <patternFill>
          <bgColor theme="1"/>
        </patternFill>
      </fill>
    </dxf>
    <dxf>
      <font>
        <color theme="0" tint="-0.34998626667073579"/>
      </font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strike val="0"/>
        <color theme="1"/>
      </font>
      <fill>
        <patternFill>
          <bgColor rgb="FFFFFF00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strike val="0"/>
        <color theme="1"/>
      </font>
      <fill>
        <patternFill>
          <bgColor rgb="FFFFFF00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strike val="0"/>
        <color theme="0"/>
      </font>
      <fill>
        <patternFill>
          <bgColor theme="1"/>
        </patternFill>
      </fill>
    </dxf>
    <dxf>
      <font>
        <color theme="0" tint="-0.34998626667073579"/>
      </font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strike val="0"/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strike val="0"/>
        <color theme="1"/>
      </font>
      <fill>
        <patternFill>
          <bgColor rgb="FFFFFF00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color theme="0" tint="-0.34998626667073579"/>
      </font>
    </dxf>
    <dxf>
      <font>
        <strike/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strike val="0"/>
        <color theme="1"/>
      </font>
      <fill>
        <patternFill>
          <bgColor rgb="FFFFFF00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strike val="0"/>
        <color theme="1"/>
      </font>
      <fill>
        <patternFill>
          <bgColor rgb="FFFFFF00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strike val="0"/>
        <color theme="1"/>
      </font>
      <fill>
        <patternFill>
          <bgColor rgb="FFFFFF00"/>
        </patternFill>
      </fill>
    </dxf>
    <dxf>
      <font>
        <strike val="0"/>
        <color theme="1"/>
      </font>
      <fill>
        <patternFill>
          <bgColor rgb="FFFFFF00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strike val="0"/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0" tint="-0.34998626667073579"/>
      </font>
    </dxf>
    <dxf>
      <font>
        <strike/>
        <color theme="0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strike val="0"/>
        <color theme="1"/>
      </font>
      <fill>
        <patternFill>
          <bgColor rgb="FFFFFF00"/>
        </patternFill>
      </fill>
    </dxf>
    <dxf>
      <font>
        <color theme="0" tint="-0.34998626667073579"/>
      </font>
    </dxf>
    <dxf>
      <font>
        <color theme="1"/>
      </font>
      <fill>
        <patternFill>
          <bgColor rgb="FFFFFF00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/>
        </patternFill>
      </fill>
    </dxf>
    <dxf>
      <font>
        <strike val="0"/>
        <color theme="0"/>
      </font>
      <fill>
        <patternFill>
          <bgColor theme="1"/>
        </patternFill>
      </fill>
    </dxf>
    <dxf>
      <font>
        <strike val="0"/>
        <color theme="1"/>
      </font>
      <fill>
        <patternFill>
          <bgColor rgb="FFFFFF00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strike val="0"/>
        <color theme="0"/>
      </font>
      <fill>
        <patternFill>
          <bgColor theme="1"/>
        </patternFill>
      </fill>
    </dxf>
    <dxf>
      <font>
        <strike val="0"/>
        <color theme="1"/>
      </font>
      <fill>
        <patternFill>
          <bgColor rgb="FFFFFF00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 tint="-0.34998626667073579"/>
      </font>
    </dxf>
    <dxf>
      <font>
        <strike val="0"/>
        <color theme="0"/>
      </font>
      <fill>
        <patternFill>
          <bgColor theme="1"/>
        </patternFill>
      </fill>
    </dxf>
    <dxf>
      <font>
        <strike val="0"/>
        <color theme="0"/>
      </font>
      <fill>
        <patternFill>
          <bgColor theme="1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strike val="0"/>
        <color theme="1"/>
      </font>
      <fill>
        <patternFill>
          <bgColor rgb="FFFFFF00"/>
        </patternFill>
      </fill>
    </dxf>
    <dxf>
      <font>
        <color theme="0" tint="-0.34998626667073579"/>
      </font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strike/>
        <color theme="0"/>
      </font>
      <fill>
        <patternFill>
          <bgColor theme="1" tint="0.499984740745262"/>
        </patternFill>
      </fill>
    </dxf>
    <dxf>
      <font>
        <color theme="0" tint="-0.34998626667073579"/>
      </font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strike val="0"/>
        <color theme="1"/>
      </font>
      <fill>
        <patternFill>
          <bgColor rgb="FFFFFF00"/>
        </patternFill>
      </fill>
    </dxf>
    <dxf>
      <font>
        <color theme="0"/>
      </font>
    </dxf>
    <dxf>
      <font>
        <color theme="6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00FF00"/>
      </font>
      <fill>
        <gradientFill type="path" left="0.5" right="0.5" top="0.5" bottom="0.5">
          <stop position="0">
            <color rgb="FF00FF00"/>
          </stop>
          <stop position="1">
            <color rgb="FF33CC33"/>
          </stop>
        </gradientFill>
      </fill>
    </dxf>
    <dxf>
      <font>
        <color rgb="FFFFC000"/>
      </font>
      <fill>
        <gradientFill type="path" left="0.5" right="0.5" top="0.5" bottom="0.5">
          <stop position="0">
            <color rgb="FFFFFF00"/>
          </stop>
          <stop position="1">
            <color rgb="FFFFC000"/>
          </stop>
        </gradientFill>
      </fill>
    </dxf>
    <dxf>
      <font>
        <color rgb="FFFF3300"/>
      </font>
      <fill>
        <gradientFill type="path" left="0.5" right="0.5" top="0.5" bottom="0.5">
          <stop position="0">
            <color rgb="FFFF0000"/>
          </stop>
          <stop position="1">
            <color rgb="FFC00000"/>
          </stop>
        </gradientFill>
      </fill>
    </dxf>
    <dxf>
      <font>
        <color rgb="FF00FF00"/>
      </font>
      <fill>
        <gradientFill type="path" left="0.5" right="0.5" top="0.5" bottom="0.5">
          <stop position="0">
            <color rgb="FF00FF00"/>
          </stop>
          <stop position="1">
            <color rgb="FF33CC33"/>
          </stop>
        </gradientFill>
      </fill>
    </dxf>
    <dxf>
      <font>
        <color rgb="FFFFC000"/>
      </font>
      <fill>
        <gradientFill type="path" left="0.5" right="0.5" top="0.5" bottom="0.5">
          <stop position="0">
            <color rgb="FFFFFF00"/>
          </stop>
          <stop position="1">
            <color rgb="FFFFC000"/>
          </stop>
        </gradientFill>
      </fill>
    </dxf>
    <dxf>
      <font>
        <color rgb="FFFF3300"/>
      </font>
      <fill>
        <gradientFill type="path" left="0.5" right="0.5" top="0.5" bottom="0.5">
          <stop position="0">
            <color rgb="FFFF0000"/>
          </stop>
          <stop position="1">
            <color rgb="FFC00000"/>
          </stop>
        </gradientFill>
      </fill>
    </dxf>
    <dxf>
      <font>
        <b val="0"/>
        <i val="0"/>
        <color rgb="FFC00000"/>
        <name val="Cambria"/>
        <scheme val="none"/>
      </font>
    </dxf>
    <dxf>
      <font>
        <b val="0"/>
        <i val="0"/>
        <color rgb="FFC00000"/>
        <name val="Cambria"/>
        <scheme val="none"/>
      </font>
    </dxf>
    <dxf>
      <font>
        <color theme="5" tint="0.79998168889431442"/>
      </font>
    </dxf>
    <dxf>
      <font>
        <color theme="5" tint="0.79998168889431442"/>
      </font>
      <fill>
        <patternFill>
          <bgColor theme="5" tint="0.79998168889431442"/>
        </patternFill>
      </fill>
    </dxf>
    <dxf>
      <font>
        <color theme="5" tint="0.79998168889431442"/>
      </font>
    </dxf>
  </dxfs>
  <tableStyles count="0" defaultTableStyle="TableStyleMedium2" defaultPivotStyle="PivotStyleLight16"/>
  <colors>
    <mruColors>
      <color rgb="FF008000"/>
      <color rgb="FF33CC33"/>
      <color rgb="FFC0C0C0"/>
      <color rgb="FFFFCCFF"/>
      <color rgb="FFFF99CC"/>
      <color rgb="FFFF3300"/>
      <color rgb="FF00FF00"/>
      <color rgb="FFFFFF00"/>
      <color rgb="FF969696"/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$C$23" lockText="1" noThreeD="1"/>
</file>

<file path=xl/ctrlProps/ctrlProp2.xml><?xml version="1.0" encoding="utf-8"?>
<formControlPr xmlns="http://schemas.microsoft.com/office/spreadsheetml/2009/9/main" objectType="CheckBox" fmlaLink="$G$23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21</xdr:row>
          <xdr:rowOff>228600</xdr:rowOff>
        </xdr:from>
        <xdr:to>
          <xdr:col>6</xdr:col>
          <xdr:colOff>28575</xdr:colOff>
          <xdr:row>23</xdr:row>
          <xdr:rowOff>47625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PROJEKT INWESTORSKI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21</xdr:row>
          <xdr:rowOff>219075</xdr:rowOff>
        </xdr:from>
        <xdr:to>
          <xdr:col>10</xdr:col>
          <xdr:colOff>561975</xdr:colOff>
          <xdr:row>23</xdr:row>
          <xdr:rowOff>66675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PROJEKT DEWELOPERSKI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54429</xdr:colOff>
      <xdr:row>0</xdr:row>
      <xdr:rowOff>0</xdr:rowOff>
    </xdr:from>
    <xdr:to>
      <xdr:col>14</xdr:col>
      <xdr:colOff>2626178</xdr:colOff>
      <xdr:row>0</xdr:row>
      <xdr:rowOff>1793875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13179" y="0"/>
          <a:ext cx="14779624" cy="179387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l-PL" sz="1100" dirty="0"/>
        </a:p>
        <a:p>
          <a:endParaRPr lang="pl-PL" sz="1100" dirty="0"/>
        </a:p>
        <a:p>
          <a:endParaRPr lang="pl-PL" sz="1100" dirty="0"/>
        </a:p>
        <a:p>
          <a:endParaRPr lang="pl-PL" sz="1100" dirty="0"/>
        </a:p>
        <a:p>
          <a:endParaRPr lang="pl-PL" sz="1100" dirty="0"/>
        </a:p>
        <a:p>
          <a:endParaRPr lang="pl-PL" sz="1100" dirty="0"/>
        </a:p>
        <a:p>
          <a:endParaRPr lang="pl-PL" sz="1100" dirty="0"/>
        </a:p>
        <a:p>
          <a:endParaRPr lang="pl-PL" sz="1200" b="1" dirty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l-PL" sz="1600" b="1" dirty="0">
              <a:latin typeface="Arial" panose="020B0604020202020204" pitchFamily="34" charset="0"/>
              <a:cs typeface="Arial" panose="020B0604020202020204" pitchFamily="34" charset="0"/>
            </a:rPr>
            <a:t>KONSULTACJA</a:t>
          </a:r>
          <a:r>
            <a:rPr lang="pl-PL" sz="1600" b="1" baseline="0" dirty="0">
              <a:latin typeface="Arial" panose="020B0604020202020204" pitchFamily="34" charset="0"/>
              <a:cs typeface="Arial" panose="020B0604020202020204" pitchFamily="34" charset="0"/>
            </a:rPr>
            <a:t> PROJEKTOWA</a:t>
          </a:r>
          <a:endParaRPr lang="pl-PL" sz="1600" b="1" dirty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14</xdr:col>
      <xdr:colOff>365125</xdr:colOff>
      <xdr:row>0</xdr:row>
      <xdr:rowOff>79374</xdr:rowOff>
    </xdr:from>
    <xdr:ext cx="2174875" cy="593239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4557375" y="79374"/>
          <a:ext cx="217487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r"/>
          <a:r>
            <a:rPr lang="pl-PL" sz="1600" b="1" baseline="0" dirty="0"/>
            <a:t>3.3 </a:t>
          </a:r>
        </a:p>
        <a:p>
          <a:pPr algn="r"/>
          <a:endParaRPr lang="pl-PL" sz="1600" b="1" dirty="0"/>
        </a:p>
      </xdr:txBody>
    </xdr:sp>
    <xdr:clientData/>
  </xdr:oneCellAnchor>
  <xdr:twoCellAnchor>
    <xdr:from>
      <xdr:col>6</xdr:col>
      <xdr:colOff>183356</xdr:colOff>
      <xdr:row>0</xdr:row>
      <xdr:rowOff>234525</xdr:rowOff>
    </xdr:from>
    <xdr:to>
      <xdr:col>7</xdr:col>
      <xdr:colOff>690562</xdr:colOff>
      <xdr:row>0</xdr:row>
      <xdr:rowOff>1295399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3262" y="234525"/>
          <a:ext cx="1066800" cy="1060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S46"/>
  <sheetViews>
    <sheetView showGridLines="0" view="pageBreakPreview" topLeftCell="A22" zoomScaleSheetLayoutView="100" workbookViewId="0">
      <selection activeCell="F40" sqref="F40"/>
    </sheetView>
  </sheetViews>
  <sheetFormatPr defaultColWidth="8.85546875" defaultRowHeight="15"/>
  <cols>
    <col min="1" max="1" width="3.140625" style="48" customWidth="1"/>
    <col min="2" max="2" width="28.28515625" style="47" customWidth="1"/>
    <col min="3" max="4" width="8.85546875" style="47" customWidth="1"/>
    <col min="5" max="5" width="1" style="47" hidden="1" customWidth="1"/>
    <col min="6" max="6" width="8.85546875" style="47" customWidth="1"/>
    <col min="7" max="7" width="10.140625" style="59" customWidth="1"/>
    <col min="8" max="8" width="0.85546875" style="47" customWidth="1"/>
    <col min="9" max="9" width="3.7109375" style="47" customWidth="1"/>
    <col min="10" max="10" width="0.85546875" style="47" customWidth="1"/>
    <col min="11" max="12" width="8.85546875" style="47" customWidth="1"/>
    <col min="13" max="13" width="1.140625" style="47" customWidth="1"/>
    <col min="14" max="14" width="8.85546875" style="47" customWidth="1"/>
    <col min="15" max="15" width="6.7109375" style="47" customWidth="1"/>
    <col min="16" max="16" width="0.85546875" style="47" customWidth="1"/>
    <col min="17" max="17" width="3.28515625" style="47" customWidth="1"/>
    <col min="18" max="18" width="0.85546875" style="47" customWidth="1"/>
    <col min="19" max="19" width="43.28515625" style="47" customWidth="1"/>
    <col min="20" max="263" width="8.85546875" style="47"/>
    <col min="264" max="264" width="3.140625" style="47" customWidth="1"/>
    <col min="265" max="265" width="27.42578125" style="47" customWidth="1"/>
    <col min="266" max="266" width="10" style="47" customWidth="1"/>
    <col min="267" max="267" width="7.85546875" style="47" customWidth="1"/>
    <col min="268" max="268" width="6.140625" style="47" customWidth="1"/>
    <col min="269" max="269" width="5.140625" style="47" customWidth="1"/>
    <col min="270" max="270" width="6.140625" style="47" customWidth="1"/>
    <col min="271" max="271" width="1.140625" style="47" customWidth="1"/>
    <col min="272" max="272" width="3.140625" style="47" customWidth="1"/>
    <col min="273" max="273" width="30.42578125" style="47" customWidth="1"/>
    <col min="274" max="519" width="8.85546875" style="47"/>
    <col min="520" max="520" width="3.140625" style="47" customWidth="1"/>
    <col min="521" max="521" width="27.42578125" style="47" customWidth="1"/>
    <col min="522" max="522" width="10" style="47" customWidth="1"/>
    <col min="523" max="523" width="7.85546875" style="47" customWidth="1"/>
    <col min="524" max="524" width="6.140625" style="47" customWidth="1"/>
    <col min="525" max="525" width="5.140625" style="47" customWidth="1"/>
    <col min="526" max="526" width="6.140625" style="47" customWidth="1"/>
    <col min="527" max="527" width="1.140625" style="47" customWidth="1"/>
    <col min="528" max="528" width="3.140625" style="47" customWidth="1"/>
    <col min="529" max="529" width="30.42578125" style="47" customWidth="1"/>
    <col min="530" max="775" width="8.85546875" style="47"/>
    <col min="776" max="776" width="3.140625" style="47" customWidth="1"/>
    <col min="777" max="777" width="27.42578125" style="47" customWidth="1"/>
    <col min="778" max="778" width="10" style="47" customWidth="1"/>
    <col min="779" max="779" width="7.85546875" style="47" customWidth="1"/>
    <col min="780" max="780" width="6.140625" style="47" customWidth="1"/>
    <col min="781" max="781" width="5.140625" style="47" customWidth="1"/>
    <col min="782" max="782" width="6.140625" style="47" customWidth="1"/>
    <col min="783" max="783" width="1.140625" style="47" customWidth="1"/>
    <col min="784" max="784" width="3.140625" style="47" customWidth="1"/>
    <col min="785" max="785" width="30.42578125" style="47" customWidth="1"/>
    <col min="786" max="1031" width="8.85546875" style="47"/>
    <col min="1032" max="1032" width="3.140625" style="47" customWidth="1"/>
    <col min="1033" max="1033" width="27.42578125" style="47" customWidth="1"/>
    <col min="1034" max="1034" width="10" style="47" customWidth="1"/>
    <col min="1035" max="1035" width="7.85546875" style="47" customWidth="1"/>
    <col min="1036" max="1036" width="6.140625" style="47" customWidth="1"/>
    <col min="1037" max="1037" width="5.140625" style="47" customWidth="1"/>
    <col min="1038" max="1038" width="6.140625" style="47" customWidth="1"/>
    <col min="1039" max="1039" width="1.140625" style="47" customWidth="1"/>
    <col min="1040" max="1040" width="3.140625" style="47" customWidth="1"/>
    <col min="1041" max="1041" width="30.42578125" style="47" customWidth="1"/>
    <col min="1042" max="1287" width="8.85546875" style="47"/>
    <col min="1288" max="1288" width="3.140625" style="47" customWidth="1"/>
    <col min="1289" max="1289" width="27.42578125" style="47" customWidth="1"/>
    <col min="1290" max="1290" width="10" style="47" customWidth="1"/>
    <col min="1291" max="1291" width="7.85546875" style="47" customWidth="1"/>
    <col min="1292" max="1292" width="6.140625" style="47" customWidth="1"/>
    <col min="1293" max="1293" width="5.140625" style="47" customWidth="1"/>
    <col min="1294" max="1294" width="6.140625" style="47" customWidth="1"/>
    <col min="1295" max="1295" width="1.140625" style="47" customWidth="1"/>
    <col min="1296" max="1296" width="3.140625" style="47" customWidth="1"/>
    <col min="1297" max="1297" width="30.42578125" style="47" customWidth="1"/>
    <col min="1298" max="1543" width="8.85546875" style="47"/>
    <col min="1544" max="1544" width="3.140625" style="47" customWidth="1"/>
    <col min="1545" max="1545" width="27.42578125" style="47" customWidth="1"/>
    <col min="1546" max="1546" width="10" style="47" customWidth="1"/>
    <col min="1547" max="1547" width="7.85546875" style="47" customWidth="1"/>
    <col min="1548" max="1548" width="6.140625" style="47" customWidth="1"/>
    <col min="1549" max="1549" width="5.140625" style="47" customWidth="1"/>
    <col min="1550" max="1550" width="6.140625" style="47" customWidth="1"/>
    <col min="1551" max="1551" width="1.140625" style="47" customWidth="1"/>
    <col min="1552" max="1552" width="3.140625" style="47" customWidth="1"/>
    <col min="1553" max="1553" width="30.42578125" style="47" customWidth="1"/>
    <col min="1554" max="1799" width="8.85546875" style="47"/>
    <col min="1800" max="1800" width="3.140625" style="47" customWidth="1"/>
    <col min="1801" max="1801" width="27.42578125" style="47" customWidth="1"/>
    <col min="1802" max="1802" width="10" style="47" customWidth="1"/>
    <col min="1803" max="1803" width="7.85546875" style="47" customWidth="1"/>
    <col min="1804" max="1804" width="6.140625" style="47" customWidth="1"/>
    <col min="1805" max="1805" width="5.140625" style="47" customWidth="1"/>
    <col min="1806" max="1806" width="6.140625" style="47" customWidth="1"/>
    <col min="1807" max="1807" width="1.140625" style="47" customWidth="1"/>
    <col min="1808" max="1808" width="3.140625" style="47" customWidth="1"/>
    <col min="1809" max="1809" width="30.42578125" style="47" customWidth="1"/>
    <col min="1810" max="2055" width="8.85546875" style="47"/>
    <col min="2056" max="2056" width="3.140625" style="47" customWidth="1"/>
    <col min="2057" max="2057" width="27.42578125" style="47" customWidth="1"/>
    <col min="2058" max="2058" width="10" style="47" customWidth="1"/>
    <col min="2059" max="2059" width="7.85546875" style="47" customWidth="1"/>
    <col min="2060" max="2060" width="6.140625" style="47" customWidth="1"/>
    <col min="2061" max="2061" width="5.140625" style="47" customWidth="1"/>
    <col min="2062" max="2062" width="6.140625" style="47" customWidth="1"/>
    <col min="2063" max="2063" width="1.140625" style="47" customWidth="1"/>
    <col min="2064" max="2064" width="3.140625" style="47" customWidth="1"/>
    <col min="2065" max="2065" width="30.42578125" style="47" customWidth="1"/>
    <col min="2066" max="2311" width="8.85546875" style="47"/>
    <col min="2312" max="2312" width="3.140625" style="47" customWidth="1"/>
    <col min="2313" max="2313" width="27.42578125" style="47" customWidth="1"/>
    <col min="2314" max="2314" width="10" style="47" customWidth="1"/>
    <col min="2315" max="2315" width="7.85546875" style="47" customWidth="1"/>
    <col min="2316" max="2316" width="6.140625" style="47" customWidth="1"/>
    <col min="2317" max="2317" width="5.140625" style="47" customWidth="1"/>
    <col min="2318" max="2318" width="6.140625" style="47" customWidth="1"/>
    <col min="2319" max="2319" width="1.140625" style="47" customWidth="1"/>
    <col min="2320" max="2320" width="3.140625" style="47" customWidth="1"/>
    <col min="2321" max="2321" width="30.42578125" style="47" customWidth="1"/>
    <col min="2322" max="2567" width="8.85546875" style="47"/>
    <col min="2568" max="2568" width="3.140625" style="47" customWidth="1"/>
    <col min="2569" max="2569" width="27.42578125" style="47" customWidth="1"/>
    <col min="2570" max="2570" width="10" style="47" customWidth="1"/>
    <col min="2571" max="2571" width="7.85546875" style="47" customWidth="1"/>
    <col min="2572" max="2572" width="6.140625" style="47" customWidth="1"/>
    <col min="2573" max="2573" width="5.140625" style="47" customWidth="1"/>
    <col min="2574" max="2574" width="6.140625" style="47" customWidth="1"/>
    <col min="2575" max="2575" width="1.140625" style="47" customWidth="1"/>
    <col min="2576" max="2576" width="3.140625" style="47" customWidth="1"/>
    <col min="2577" max="2577" width="30.42578125" style="47" customWidth="1"/>
    <col min="2578" max="2823" width="8.85546875" style="47"/>
    <col min="2824" max="2824" width="3.140625" style="47" customWidth="1"/>
    <col min="2825" max="2825" width="27.42578125" style="47" customWidth="1"/>
    <col min="2826" max="2826" width="10" style="47" customWidth="1"/>
    <col min="2827" max="2827" width="7.85546875" style="47" customWidth="1"/>
    <col min="2828" max="2828" width="6.140625" style="47" customWidth="1"/>
    <col min="2829" max="2829" width="5.140625" style="47" customWidth="1"/>
    <col min="2830" max="2830" width="6.140625" style="47" customWidth="1"/>
    <col min="2831" max="2831" width="1.140625" style="47" customWidth="1"/>
    <col min="2832" max="2832" width="3.140625" style="47" customWidth="1"/>
    <col min="2833" max="2833" width="30.42578125" style="47" customWidth="1"/>
    <col min="2834" max="3079" width="8.85546875" style="47"/>
    <col min="3080" max="3080" width="3.140625" style="47" customWidth="1"/>
    <col min="3081" max="3081" width="27.42578125" style="47" customWidth="1"/>
    <col min="3082" max="3082" width="10" style="47" customWidth="1"/>
    <col min="3083" max="3083" width="7.85546875" style="47" customWidth="1"/>
    <col min="3084" max="3084" width="6.140625" style="47" customWidth="1"/>
    <col min="3085" max="3085" width="5.140625" style="47" customWidth="1"/>
    <col min="3086" max="3086" width="6.140625" style="47" customWidth="1"/>
    <col min="3087" max="3087" width="1.140625" style="47" customWidth="1"/>
    <col min="3088" max="3088" width="3.140625" style="47" customWidth="1"/>
    <col min="3089" max="3089" width="30.42578125" style="47" customWidth="1"/>
    <col min="3090" max="3335" width="8.85546875" style="47"/>
    <col min="3336" max="3336" width="3.140625" style="47" customWidth="1"/>
    <col min="3337" max="3337" width="27.42578125" style="47" customWidth="1"/>
    <col min="3338" max="3338" width="10" style="47" customWidth="1"/>
    <col min="3339" max="3339" width="7.85546875" style="47" customWidth="1"/>
    <col min="3340" max="3340" width="6.140625" style="47" customWidth="1"/>
    <col min="3341" max="3341" width="5.140625" style="47" customWidth="1"/>
    <col min="3342" max="3342" width="6.140625" style="47" customWidth="1"/>
    <col min="3343" max="3343" width="1.140625" style="47" customWidth="1"/>
    <col min="3344" max="3344" width="3.140625" style="47" customWidth="1"/>
    <col min="3345" max="3345" width="30.42578125" style="47" customWidth="1"/>
    <col min="3346" max="3591" width="8.85546875" style="47"/>
    <col min="3592" max="3592" width="3.140625" style="47" customWidth="1"/>
    <col min="3593" max="3593" width="27.42578125" style="47" customWidth="1"/>
    <col min="3594" max="3594" width="10" style="47" customWidth="1"/>
    <col min="3595" max="3595" width="7.85546875" style="47" customWidth="1"/>
    <col min="3596" max="3596" width="6.140625" style="47" customWidth="1"/>
    <col min="3597" max="3597" width="5.140625" style="47" customWidth="1"/>
    <col min="3598" max="3598" width="6.140625" style="47" customWidth="1"/>
    <col min="3599" max="3599" width="1.140625" style="47" customWidth="1"/>
    <col min="3600" max="3600" width="3.140625" style="47" customWidth="1"/>
    <col min="3601" max="3601" width="30.42578125" style="47" customWidth="1"/>
    <col min="3602" max="3847" width="8.85546875" style="47"/>
    <col min="3848" max="3848" width="3.140625" style="47" customWidth="1"/>
    <col min="3849" max="3849" width="27.42578125" style="47" customWidth="1"/>
    <col min="3850" max="3850" width="10" style="47" customWidth="1"/>
    <col min="3851" max="3851" width="7.85546875" style="47" customWidth="1"/>
    <col min="3852" max="3852" width="6.140625" style="47" customWidth="1"/>
    <col min="3853" max="3853" width="5.140625" style="47" customWidth="1"/>
    <col min="3854" max="3854" width="6.140625" style="47" customWidth="1"/>
    <col min="3855" max="3855" width="1.140625" style="47" customWidth="1"/>
    <col min="3856" max="3856" width="3.140625" style="47" customWidth="1"/>
    <col min="3857" max="3857" width="30.42578125" style="47" customWidth="1"/>
    <col min="3858" max="4103" width="8.85546875" style="47"/>
    <col min="4104" max="4104" width="3.140625" style="47" customWidth="1"/>
    <col min="4105" max="4105" width="27.42578125" style="47" customWidth="1"/>
    <col min="4106" max="4106" width="10" style="47" customWidth="1"/>
    <col min="4107" max="4107" width="7.85546875" style="47" customWidth="1"/>
    <col min="4108" max="4108" width="6.140625" style="47" customWidth="1"/>
    <col min="4109" max="4109" width="5.140625" style="47" customWidth="1"/>
    <col min="4110" max="4110" width="6.140625" style="47" customWidth="1"/>
    <col min="4111" max="4111" width="1.140625" style="47" customWidth="1"/>
    <col min="4112" max="4112" width="3.140625" style="47" customWidth="1"/>
    <col min="4113" max="4113" width="30.42578125" style="47" customWidth="1"/>
    <col min="4114" max="4359" width="8.85546875" style="47"/>
    <col min="4360" max="4360" width="3.140625" style="47" customWidth="1"/>
    <col min="4361" max="4361" width="27.42578125" style="47" customWidth="1"/>
    <col min="4362" max="4362" width="10" style="47" customWidth="1"/>
    <col min="4363" max="4363" width="7.85546875" style="47" customWidth="1"/>
    <col min="4364" max="4364" width="6.140625" style="47" customWidth="1"/>
    <col min="4365" max="4365" width="5.140625" style="47" customWidth="1"/>
    <col min="4366" max="4366" width="6.140625" style="47" customWidth="1"/>
    <col min="4367" max="4367" width="1.140625" style="47" customWidth="1"/>
    <col min="4368" max="4368" width="3.140625" style="47" customWidth="1"/>
    <col min="4369" max="4369" width="30.42578125" style="47" customWidth="1"/>
    <col min="4370" max="4615" width="8.85546875" style="47"/>
    <col min="4616" max="4616" width="3.140625" style="47" customWidth="1"/>
    <col min="4617" max="4617" width="27.42578125" style="47" customWidth="1"/>
    <col min="4618" max="4618" width="10" style="47" customWidth="1"/>
    <col min="4619" max="4619" width="7.85546875" style="47" customWidth="1"/>
    <col min="4620" max="4620" width="6.140625" style="47" customWidth="1"/>
    <col min="4621" max="4621" width="5.140625" style="47" customWidth="1"/>
    <col min="4622" max="4622" width="6.140625" style="47" customWidth="1"/>
    <col min="4623" max="4623" width="1.140625" style="47" customWidth="1"/>
    <col min="4624" max="4624" width="3.140625" style="47" customWidth="1"/>
    <col min="4625" max="4625" width="30.42578125" style="47" customWidth="1"/>
    <col min="4626" max="4871" width="8.85546875" style="47"/>
    <col min="4872" max="4872" width="3.140625" style="47" customWidth="1"/>
    <col min="4873" max="4873" width="27.42578125" style="47" customWidth="1"/>
    <col min="4874" max="4874" width="10" style="47" customWidth="1"/>
    <col min="4875" max="4875" width="7.85546875" style="47" customWidth="1"/>
    <col min="4876" max="4876" width="6.140625" style="47" customWidth="1"/>
    <col min="4877" max="4877" width="5.140625" style="47" customWidth="1"/>
    <col min="4878" max="4878" width="6.140625" style="47" customWidth="1"/>
    <col min="4879" max="4879" width="1.140625" style="47" customWidth="1"/>
    <col min="4880" max="4880" width="3.140625" style="47" customWidth="1"/>
    <col min="4881" max="4881" width="30.42578125" style="47" customWidth="1"/>
    <col min="4882" max="5127" width="8.85546875" style="47"/>
    <col min="5128" max="5128" width="3.140625" style="47" customWidth="1"/>
    <col min="5129" max="5129" width="27.42578125" style="47" customWidth="1"/>
    <col min="5130" max="5130" width="10" style="47" customWidth="1"/>
    <col min="5131" max="5131" width="7.85546875" style="47" customWidth="1"/>
    <col min="5132" max="5132" width="6.140625" style="47" customWidth="1"/>
    <col min="5133" max="5133" width="5.140625" style="47" customWidth="1"/>
    <col min="5134" max="5134" width="6.140625" style="47" customWidth="1"/>
    <col min="5135" max="5135" width="1.140625" style="47" customWidth="1"/>
    <col min="5136" max="5136" width="3.140625" style="47" customWidth="1"/>
    <col min="5137" max="5137" width="30.42578125" style="47" customWidth="1"/>
    <col min="5138" max="5383" width="8.85546875" style="47"/>
    <col min="5384" max="5384" width="3.140625" style="47" customWidth="1"/>
    <col min="5385" max="5385" width="27.42578125" style="47" customWidth="1"/>
    <col min="5386" max="5386" width="10" style="47" customWidth="1"/>
    <col min="5387" max="5387" width="7.85546875" style="47" customWidth="1"/>
    <col min="5388" max="5388" width="6.140625" style="47" customWidth="1"/>
    <col min="5389" max="5389" width="5.140625" style="47" customWidth="1"/>
    <col min="5390" max="5390" width="6.140625" style="47" customWidth="1"/>
    <col min="5391" max="5391" width="1.140625" style="47" customWidth="1"/>
    <col min="5392" max="5392" width="3.140625" style="47" customWidth="1"/>
    <col min="5393" max="5393" width="30.42578125" style="47" customWidth="1"/>
    <col min="5394" max="5639" width="8.85546875" style="47"/>
    <col min="5640" max="5640" width="3.140625" style="47" customWidth="1"/>
    <col min="5641" max="5641" width="27.42578125" style="47" customWidth="1"/>
    <col min="5642" max="5642" width="10" style="47" customWidth="1"/>
    <col min="5643" max="5643" width="7.85546875" style="47" customWidth="1"/>
    <col min="5644" max="5644" width="6.140625" style="47" customWidth="1"/>
    <col min="5645" max="5645" width="5.140625" style="47" customWidth="1"/>
    <col min="5646" max="5646" width="6.140625" style="47" customWidth="1"/>
    <col min="5647" max="5647" width="1.140625" style="47" customWidth="1"/>
    <col min="5648" max="5648" width="3.140625" style="47" customWidth="1"/>
    <col min="5649" max="5649" width="30.42578125" style="47" customWidth="1"/>
    <col min="5650" max="5895" width="8.85546875" style="47"/>
    <col min="5896" max="5896" width="3.140625" style="47" customWidth="1"/>
    <col min="5897" max="5897" width="27.42578125" style="47" customWidth="1"/>
    <col min="5898" max="5898" width="10" style="47" customWidth="1"/>
    <col min="5899" max="5899" width="7.85546875" style="47" customWidth="1"/>
    <col min="5900" max="5900" width="6.140625" style="47" customWidth="1"/>
    <col min="5901" max="5901" width="5.140625" style="47" customWidth="1"/>
    <col min="5902" max="5902" width="6.140625" style="47" customWidth="1"/>
    <col min="5903" max="5903" width="1.140625" style="47" customWidth="1"/>
    <col min="5904" max="5904" width="3.140625" style="47" customWidth="1"/>
    <col min="5905" max="5905" width="30.42578125" style="47" customWidth="1"/>
    <col min="5906" max="6151" width="8.85546875" style="47"/>
    <col min="6152" max="6152" width="3.140625" style="47" customWidth="1"/>
    <col min="6153" max="6153" width="27.42578125" style="47" customWidth="1"/>
    <col min="6154" max="6154" width="10" style="47" customWidth="1"/>
    <col min="6155" max="6155" width="7.85546875" style="47" customWidth="1"/>
    <col min="6156" max="6156" width="6.140625" style="47" customWidth="1"/>
    <col min="6157" max="6157" width="5.140625" style="47" customWidth="1"/>
    <col min="6158" max="6158" width="6.140625" style="47" customWidth="1"/>
    <col min="6159" max="6159" width="1.140625" style="47" customWidth="1"/>
    <col min="6160" max="6160" width="3.140625" style="47" customWidth="1"/>
    <col min="6161" max="6161" width="30.42578125" style="47" customWidth="1"/>
    <col min="6162" max="6407" width="8.85546875" style="47"/>
    <col min="6408" max="6408" width="3.140625" style="47" customWidth="1"/>
    <col min="6409" max="6409" width="27.42578125" style="47" customWidth="1"/>
    <col min="6410" max="6410" width="10" style="47" customWidth="1"/>
    <col min="6411" max="6411" width="7.85546875" style="47" customWidth="1"/>
    <col min="6412" max="6412" width="6.140625" style="47" customWidth="1"/>
    <col min="6413" max="6413" width="5.140625" style="47" customWidth="1"/>
    <col min="6414" max="6414" width="6.140625" style="47" customWidth="1"/>
    <col min="6415" max="6415" width="1.140625" style="47" customWidth="1"/>
    <col min="6416" max="6416" width="3.140625" style="47" customWidth="1"/>
    <col min="6417" max="6417" width="30.42578125" style="47" customWidth="1"/>
    <col min="6418" max="6663" width="8.85546875" style="47"/>
    <col min="6664" max="6664" width="3.140625" style="47" customWidth="1"/>
    <col min="6665" max="6665" width="27.42578125" style="47" customWidth="1"/>
    <col min="6666" max="6666" width="10" style="47" customWidth="1"/>
    <col min="6667" max="6667" width="7.85546875" style="47" customWidth="1"/>
    <col min="6668" max="6668" width="6.140625" style="47" customWidth="1"/>
    <col min="6669" max="6669" width="5.140625" style="47" customWidth="1"/>
    <col min="6670" max="6670" width="6.140625" style="47" customWidth="1"/>
    <col min="6671" max="6671" width="1.140625" style="47" customWidth="1"/>
    <col min="6672" max="6672" width="3.140625" style="47" customWidth="1"/>
    <col min="6673" max="6673" width="30.42578125" style="47" customWidth="1"/>
    <col min="6674" max="6919" width="8.85546875" style="47"/>
    <col min="6920" max="6920" width="3.140625" style="47" customWidth="1"/>
    <col min="6921" max="6921" width="27.42578125" style="47" customWidth="1"/>
    <col min="6922" max="6922" width="10" style="47" customWidth="1"/>
    <col min="6923" max="6923" width="7.85546875" style="47" customWidth="1"/>
    <col min="6924" max="6924" width="6.140625" style="47" customWidth="1"/>
    <col min="6925" max="6925" width="5.140625" style="47" customWidth="1"/>
    <col min="6926" max="6926" width="6.140625" style="47" customWidth="1"/>
    <col min="6927" max="6927" width="1.140625" style="47" customWidth="1"/>
    <col min="6928" max="6928" width="3.140625" style="47" customWidth="1"/>
    <col min="6929" max="6929" width="30.42578125" style="47" customWidth="1"/>
    <col min="6930" max="7175" width="8.85546875" style="47"/>
    <col min="7176" max="7176" width="3.140625" style="47" customWidth="1"/>
    <col min="7177" max="7177" width="27.42578125" style="47" customWidth="1"/>
    <col min="7178" max="7178" width="10" style="47" customWidth="1"/>
    <col min="7179" max="7179" width="7.85546875" style="47" customWidth="1"/>
    <col min="7180" max="7180" width="6.140625" style="47" customWidth="1"/>
    <col min="7181" max="7181" width="5.140625" style="47" customWidth="1"/>
    <col min="7182" max="7182" width="6.140625" style="47" customWidth="1"/>
    <col min="7183" max="7183" width="1.140625" style="47" customWidth="1"/>
    <col min="7184" max="7184" width="3.140625" style="47" customWidth="1"/>
    <col min="7185" max="7185" width="30.42578125" style="47" customWidth="1"/>
    <col min="7186" max="7431" width="8.85546875" style="47"/>
    <col min="7432" max="7432" width="3.140625" style="47" customWidth="1"/>
    <col min="7433" max="7433" width="27.42578125" style="47" customWidth="1"/>
    <col min="7434" max="7434" width="10" style="47" customWidth="1"/>
    <col min="7435" max="7435" width="7.85546875" style="47" customWidth="1"/>
    <col min="7436" max="7436" width="6.140625" style="47" customWidth="1"/>
    <col min="7437" max="7437" width="5.140625" style="47" customWidth="1"/>
    <col min="7438" max="7438" width="6.140625" style="47" customWidth="1"/>
    <col min="7439" max="7439" width="1.140625" style="47" customWidth="1"/>
    <col min="7440" max="7440" width="3.140625" style="47" customWidth="1"/>
    <col min="7441" max="7441" width="30.42578125" style="47" customWidth="1"/>
    <col min="7442" max="7687" width="8.85546875" style="47"/>
    <col min="7688" max="7688" width="3.140625" style="47" customWidth="1"/>
    <col min="7689" max="7689" width="27.42578125" style="47" customWidth="1"/>
    <col min="7690" max="7690" width="10" style="47" customWidth="1"/>
    <col min="7691" max="7691" width="7.85546875" style="47" customWidth="1"/>
    <col min="7692" max="7692" width="6.140625" style="47" customWidth="1"/>
    <col min="7693" max="7693" width="5.140625" style="47" customWidth="1"/>
    <col min="7694" max="7694" width="6.140625" style="47" customWidth="1"/>
    <col min="7695" max="7695" width="1.140625" style="47" customWidth="1"/>
    <col min="7696" max="7696" width="3.140625" style="47" customWidth="1"/>
    <col min="7697" max="7697" width="30.42578125" style="47" customWidth="1"/>
    <col min="7698" max="7943" width="8.85546875" style="47"/>
    <col min="7944" max="7944" width="3.140625" style="47" customWidth="1"/>
    <col min="7945" max="7945" width="27.42578125" style="47" customWidth="1"/>
    <col min="7946" max="7946" width="10" style="47" customWidth="1"/>
    <col min="7947" max="7947" width="7.85546875" style="47" customWidth="1"/>
    <col min="7948" max="7948" width="6.140625" style="47" customWidth="1"/>
    <col min="7949" max="7949" width="5.140625" style="47" customWidth="1"/>
    <col min="7950" max="7950" width="6.140625" style="47" customWidth="1"/>
    <col min="7951" max="7951" width="1.140625" style="47" customWidth="1"/>
    <col min="7952" max="7952" width="3.140625" style="47" customWidth="1"/>
    <col min="7953" max="7953" width="30.42578125" style="47" customWidth="1"/>
    <col min="7954" max="8199" width="8.85546875" style="47"/>
    <col min="8200" max="8200" width="3.140625" style="47" customWidth="1"/>
    <col min="8201" max="8201" width="27.42578125" style="47" customWidth="1"/>
    <col min="8202" max="8202" width="10" style="47" customWidth="1"/>
    <col min="8203" max="8203" width="7.85546875" style="47" customWidth="1"/>
    <col min="8204" max="8204" width="6.140625" style="47" customWidth="1"/>
    <col min="8205" max="8205" width="5.140625" style="47" customWidth="1"/>
    <col min="8206" max="8206" width="6.140625" style="47" customWidth="1"/>
    <col min="8207" max="8207" width="1.140625" style="47" customWidth="1"/>
    <col min="8208" max="8208" width="3.140625" style="47" customWidth="1"/>
    <col min="8209" max="8209" width="30.42578125" style="47" customWidth="1"/>
    <col min="8210" max="8455" width="8.85546875" style="47"/>
    <col min="8456" max="8456" width="3.140625" style="47" customWidth="1"/>
    <col min="8457" max="8457" width="27.42578125" style="47" customWidth="1"/>
    <col min="8458" max="8458" width="10" style="47" customWidth="1"/>
    <col min="8459" max="8459" width="7.85546875" style="47" customWidth="1"/>
    <col min="8460" max="8460" width="6.140625" style="47" customWidth="1"/>
    <col min="8461" max="8461" width="5.140625" style="47" customWidth="1"/>
    <col min="8462" max="8462" width="6.140625" style="47" customWidth="1"/>
    <col min="8463" max="8463" width="1.140625" style="47" customWidth="1"/>
    <col min="8464" max="8464" width="3.140625" style="47" customWidth="1"/>
    <col min="8465" max="8465" width="30.42578125" style="47" customWidth="1"/>
    <col min="8466" max="8711" width="8.85546875" style="47"/>
    <col min="8712" max="8712" width="3.140625" style="47" customWidth="1"/>
    <col min="8713" max="8713" width="27.42578125" style="47" customWidth="1"/>
    <col min="8714" max="8714" width="10" style="47" customWidth="1"/>
    <col min="8715" max="8715" width="7.85546875" style="47" customWidth="1"/>
    <col min="8716" max="8716" width="6.140625" style="47" customWidth="1"/>
    <col min="8717" max="8717" width="5.140625" style="47" customWidth="1"/>
    <col min="8718" max="8718" width="6.140625" style="47" customWidth="1"/>
    <col min="8719" max="8719" width="1.140625" style="47" customWidth="1"/>
    <col min="8720" max="8720" width="3.140625" style="47" customWidth="1"/>
    <col min="8721" max="8721" width="30.42578125" style="47" customWidth="1"/>
    <col min="8722" max="8967" width="8.85546875" style="47"/>
    <col min="8968" max="8968" width="3.140625" style="47" customWidth="1"/>
    <col min="8969" max="8969" width="27.42578125" style="47" customWidth="1"/>
    <col min="8970" max="8970" width="10" style="47" customWidth="1"/>
    <col min="8971" max="8971" width="7.85546875" style="47" customWidth="1"/>
    <col min="8972" max="8972" width="6.140625" style="47" customWidth="1"/>
    <col min="8973" max="8973" width="5.140625" style="47" customWidth="1"/>
    <col min="8974" max="8974" width="6.140625" style="47" customWidth="1"/>
    <col min="8975" max="8975" width="1.140625" style="47" customWidth="1"/>
    <col min="8976" max="8976" width="3.140625" style="47" customWidth="1"/>
    <col min="8977" max="8977" width="30.42578125" style="47" customWidth="1"/>
    <col min="8978" max="9223" width="8.85546875" style="47"/>
    <col min="9224" max="9224" width="3.140625" style="47" customWidth="1"/>
    <col min="9225" max="9225" width="27.42578125" style="47" customWidth="1"/>
    <col min="9226" max="9226" width="10" style="47" customWidth="1"/>
    <col min="9227" max="9227" width="7.85546875" style="47" customWidth="1"/>
    <col min="9228" max="9228" width="6.140625" style="47" customWidth="1"/>
    <col min="9229" max="9229" width="5.140625" style="47" customWidth="1"/>
    <col min="9230" max="9230" width="6.140625" style="47" customWidth="1"/>
    <col min="9231" max="9231" width="1.140625" style="47" customWidth="1"/>
    <col min="9232" max="9232" width="3.140625" style="47" customWidth="1"/>
    <col min="9233" max="9233" width="30.42578125" style="47" customWidth="1"/>
    <col min="9234" max="9479" width="8.85546875" style="47"/>
    <col min="9480" max="9480" width="3.140625" style="47" customWidth="1"/>
    <col min="9481" max="9481" width="27.42578125" style="47" customWidth="1"/>
    <col min="9482" max="9482" width="10" style="47" customWidth="1"/>
    <col min="9483" max="9483" width="7.85546875" style="47" customWidth="1"/>
    <col min="9484" max="9484" width="6.140625" style="47" customWidth="1"/>
    <col min="9485" max="9485" width="5.140625" style="47" customWidth="1"/>
    <col min="9486" max="9486" width="6.140625" style="47" customWidth="1"/>
    <col min="9487" max="9487" width="1.140625" style="47" customWidth="1"/>
    <col min="9488" max="9488" width="3.140625" style="47" customWidth="1"/>
    <col min="9489" max="9489" width="30.42578125" style="47" customWidth="1"/>
    <col min="9490" max="9735" width="8.85546875" style="47"/>
    <col min="9736" max="9736" width="3.140625" style="47" customWidth="1"/>
    <col min="9737" max="9737" width="27.42578125" style="47" customWidth="1"/>
    <col min="9738" max="9738" width="10" style="47" customWidth="1"/>
    <col min="9739" max="9739" width="7.85546875" style="47" customWidth="1"/>
    <col min="9740" max="9740" width="6.140625" style="47" customWidth="1"/>
    <col min="9741" max="9741" width="5.140625" style="47" customWidth="1"/>
    <col min="9742" max="9742" width="6.140625" style="47" customWidth="1"/>
    <col min="9743" max="9743" width="1.140625" style="47" customWidth="1"/>
    <col min="9744" max="9744" width="3.140625" style="47" customWidth="1"/>
    <col min="9745" max="9745" width="30.42578125" style="47" customWidth="1"/>
    <col min="9746" max="9991" width="8.85546875" style="47"/>
    <col min="9992" max="9992" width="3.140625" style="47" customWidth="1"/>
    <col min="9993" max="9993" width="27.42578125" style="47" customWidth="1"/>
    <col min="9994" max="9994" width="10" style="47" customWidth="1"/>
    <col min="9995" max="9995" width="7.85546875" style="47" customWidth="1"/>
    <col min="9996" max="9996" width="6.140625" style="47" customWidth="1"/>
    <col min="9997" max="9997" width="5.140625" style="47" customWidth="1"/>
    <col min="9998" max="9998" width="6.140625" style="47" customWidth="1"/>
    <col min="9999" max="9999" width="1.140625" style="47" customWidth="1"/>
    <col min="10000" max="10000" width="3.140625" style="47" customWidth="1"/>
    <col min="10001" max="10001" width="30.42578125" style="47" customWidth="1"/>
    <col min="10002" max="10247" width="8.85546875" style="47"/>
    <col min="10248" max="10248" width="3.140625" style="47" customWidth="1"/>
    <col min="10249" max="10249" width="27.42578125" style="47" customWidth="1"/>
    <col min="10250" max="10250" width="10" style="47" customWidth="1"/>
    <col min="10251" max="10251" width="7.85546875" style="47" customWidth="1"/>
    <col min="10252" max="10252" width="6.140625" style="47" customWidth="1"/>
    <col min="10253" max="10253" width="5.140625" style="47" customWidth="1"/>
    <col min="10254" max="10254" width="6.140625" style="47" customWidth="1"/>
    <col min="10255" max="10255" width="1.140625" style="47" customWidth="1"/>
    <col min="10256" max="10256" width="3.140625" style="47" customWidth="1"/>
    <col min="10257" max="10257" width="30.42578125" style="47" customWidth="1"/>
    <col min="10258" max="10503" width="8.85546875" style="47"/>
    <col min="10504" max="10504" width="3.140625" style="47" customWidth="1"/>
    <col min="10505" max="10505" width="27.42578125" style="47" customWidth="1"/>
    <col min="10506" max="10506" width="10" style="47" customWidth="1"/>
    <col min="10507" max="10507" width="7.85546875" style="47" customWidth="1"/>
    <col min="10508" max="10508" width="6.140625" style="47" customWidth="1"/>
    <col min="10509" max="10509" width="5.140625" style="47" customWidth="1"/>
    <col min="10510" max="10510" width="6.140625" style="47" customWidth="1"/>
    <col min="10511" max="10511" width="1.140625" style="47" customWidth="1"/>
    <col min="10512" max="10512" width="3.140625" style="47" customWidth="1"/>
    <col min="10513" max="10513" width="30.42578125" style="47" customWidth="1"/>
    <col min="10514" max="10759" width="8.85546875" style="47"/>
    <col min="10760" max="10760" width="3.140625" style="47" customWidth="1"/>
    <col min="10761" max="10761" width="27.42578125" style="47" customWidth="1"/>
    <col min="10762" max="10762" width="10" style="47" customWidth="1"/>
    <col min="10763" max="10763" width="7.85546875" style="47" customWidth="1"/>
    <col min="10764" max="10764" width="6.140625" style="47" customWidth="1"/>
    <col min="10765" max="10765" width="5.140625" style="47" customWidth="1"/>
    <col min="10766" max="10766" width="6.140625" style="47" customWidth="1"/>
    <col min="10767" max="10767" width="1.140625" style="47" customWidth="1"/>
    <col min="10768" max="10768" width="3.140625" style="47" customWidth="1"/>
    <col min="10769" max="10769" width="30.42578125" style="47" customWidth="1"/>
    <col min="10770" max="11015" width="8.85546875" style="47"/>
    <col min="11016" max="11016" width="3.140625" style="47" customWidth="1"/>
    <col min="11017" max="11017" width="27.42578125" style="47" customWidth="1"/>
    <col min="11018" max="11018" width="10" style="47" customWidth="1"/>
    <col min="11019" max="11019" width="7.85546875" style="47" customWidth="1"/>
    <col min="11020" max="11020" width="6.140625" style="47" customWidth="1"/>
    <col min="11021" max="11021" width="5.140625" style="47" customWidth="1"/>
    <col min="11022" max="11022" width="6.140625" style="47" customWidth="1"/>
    <col min="11023" max="11023" width="1.140625" style="47" customWidth="1"/>
    <col min="11024" max="11024" width="3.140625" style="47" customWidth="1"/>
    <col min="11025" max="11025" width="30.42578125" style="47" customWidth="1"/>
    <col min="11026" max="11271" width="8.85546875" style="47"/>
    <col min="11272" max="11272" width="3.140625" style="47" customWidth="1"/>
    <col min="11273" max="11273" width="27.42578125" style="47" customWidth="1"/>
    <col min="11274" max="11274" width="10" style="47" customWidth="1"/>
    <col min="11275" max="11275" width="7.85546875" style="47" customWidth="1"/>
    <col min="11276" max="11276" width="6.140625" style="47" customWidth="1"/>
    <col min="11277" max="11277" width="5.140625" style="47" customWidth="1"/>
    <col min="11278" max="11278" width="6.140625" style="47" customWidth="1"/>
    <col min="11279" max="11279" width="1.140625" style="47" customWidth="1"/>
    <col min="11280" max="11280" width="3.140625" style="47" customWidth="1"/>
    <col min="11281" max="11281" width="30.42578125" style="47" customWidth="1"/>
    <col min="11282" max="11527" width="8.85546875" style="47"/>
    <col min="11528" max="11528" width="3.140625" style="47" customWidth="1"/>
    <col min="11529" max="11529" width="27.42578125" style="47" customWidth="1"/>
    <col min="11530" max="11530" width="10" style="47" customWidth="1"/>
    <col min="11531" max="11531" width="7.85546875" style="47" customWidth="1"/>
    <col min="11532" max="11532" width="6.140625" style="47" customWidth="1"/>
    <col min="11533" max="11533" width="5.140625" style="47" customWidth="1"/>
    <col min="11534" max="11534" width="6.140625" style="47" customWidth="1"/>
    <col min="11535" max="11535" width="1.140625" style="47" customWidth="1"/>
    <col min="11536" max="11536" width="3.140625" style="47" customWidth="1"/>
    <col min="11537" max="11537" width="30.42578125" style="47" customWidth="1"/>
    <col min="11538" max="11783" width="8.85546875" style="47"/>
    <col min="11784" max="11784" width="3.140625" style="47" customWidth="1"/>
    <col min="11785" max="11785" width="27.42578125" style="47" customWidth="1"/>
    <col min="11786" max="11786" width="10" style="47" customWidth="1"/>
    <col min="11787" max="11787" width="7.85546875" style="47" customWidth="1"/>
    <col min="11788" max="11788" width="6.140625" style="47" customWidth="1"/>
    <col min="11789" max="11789" width="5.140625" style="47" customWidth="1"/>
    <col min="11790" max="11790" width="6.140625" style="47" customWidth="1"/>
    <col min="11791" max="11791" width="1.140625" style="47" customWidth="1"/>
    <col min="11792" max="11792" width="3.140625" style="47" customWidth="1"/>
    <col min="11793" max="11793" width="30.42578125" style="47" customWidth="1"/>
    <col min="11794" max="12039" width="8.85546875" style="47"/>
    <col min="12040" max="12040" width="3.140625" style="47" customWidth="1"/>
    <col min="12041" max="12041" width="27.42578125" style="47" customWidth="1"/>
    <col min="12042" max="12042" width="10" style="47" customWidth="1"/>
    <col min="12043" max="12043" width="7.85546875" style="47" customWidth="1"/>
    <col min="12044" max="12044" width="6.140625" style="47" customWidth="1"/>
    <col min="12045" max="12045" width="5.140625" style="47" customWidth="1"/>
    <col min="12046" max="12046" width="6.140625" style="47" customWidth="1"/>
    <col min="12047" max="12047" width="1.140625" style="47" customWidth="1"/>
    <col min="12048" max="12048" width="3.140625" style="47" customWidth="1"/>
    <col min="12049" max="12049" width="30.42578125" style="47" customWidth="1"/>
    <col min="12050" max="12295" width="8.85546875" style="47"/>
    <col min="12296" max="12296" width="3.140625" style="47" customWidth="1"/>
    <col min="12297" max="12297" width="27.42578125" style="47" customWidth="1"/>
    <col min="12298" max="12298" width="10" style="47" customWidth="1"/>
    <col min="12299" max="12299" width="7.85546875" style="47" customWidth="1"/>
    <col min="12300" max="12300" width="6.140625" style="47" customWidth="1"/>
    <col min="12301" max="12301" width="5.140625" style="47" customWidth="1"/>
    <col min="12302" max="12302" width="6.140625" style="47" customWidth="1"/>
    <col min="12303" max="12303" width="1.140625" style="47" customWidth="1"/>
    <col min="12304" max="12304" width="3.140625" style="47" customWidth="1"/>
    <col min="12305" max="12305" width="30.42578125" style="47" customWidth="1"/>
    <col min="12306" max="12551" width="8.85546875" style="47"/>
    <col min="12552" max="12552" width="3.140625" style="47" customWidth="1"/>
    <col min="12553" max="12553" width="27.42578125" style="47" customWidth="1"/>
    <col min="12554" max="12554" width="10" style="47" customWidth="1"/>
    <col min="12555" max="12555" width="7.85546875" style="47" customWidth="1"/>
    <col min="12556" max="12556" width="6.140625" style="47" customWidth="1"/>
    <col min="12557" max="12557" width="5.140625" style="47" customWidth="1"/>
    <col min="12558" max="12558" width="6.140625" style="47" customWidth="1"/>
    <col min="12559" max="12559" width="1.140625" style="47" customWidth="1"/>
    <col min="12560" max="12560" width="3.140625" style="47" customWidth="1"/>
    <col min="12561" max="12561" width="30.42578125" style="47" customWidth="1"/>
    <col min="12562" max="12807" width="8.85546875" style="47"/>
    <col min="12808" max="12808" width="3.140625" style="47" customWidth="1"/>
    <col min="12809" max="12809" width="27.42578125" style="47" customWidth="1"/>
    <col min="12810" max="12810" width="10" style="47" customWidth="1"/>
    <col min="12811" max="12811" width="7.85546875" style="47" customWidth="1"/>
    <col min="12812" max="12812" width="6.140625" style="47" customWidth="1"/>
    <col min="12813" max="12813" width="5.140625" style="47" customWidth="1"/>
    <col min="12814" max="12814" width="6.140625" style="47" customWidth="1"/>
    <col min="12815" max="12815" width="1.140625" style="47" customWidth="1"/>
    <col min="12816" max="12816" width="3.140625" style="47" customWidth="1"/>
    <col min="12817" max="12817" width="30.42578125" style="47" customWidth="1"/>
    <col min="12818" max="13063" width="8.85546875" style="47"/>
    <col min="13064" max="13064" width="3.140625" style="47" customWidth="1"/>
    <col min="13065" max="13065" width="27.42578125" style="47" customWidth="1"/>
    <col min="13066" max="13066" width="10" style="47" customWidth="1"/>
    <col min="13067" max="13067" width="7.85546875" style="47" customWidth="1"/>
    <col min="13068" max="13068" width="6.140625" style="47" customWidth="1"/>
    <col min="13069" max="13069" width="5.140625" style="47" customWidth="1"/>
    <col min="13070" max="13070" width="6.140625" style="47" customWidth="1"/>
    <col min="13071" max="13071" width="1.140625" style="47" customWidth="1"/>
    <col min="13072" max="13072" width="3.140625" style="47" customWidth="1"/>
    <col min="13073" max="13073" width="30.42578125" style="47" customWidth="1"/>
    <col min="13074" max="13319" width="8.85546875" style="47"/>
    <col min="13320" max="13320" width="3.140625" style="47" customWidth="1"/>
    <col min="13321" max="13321" width="27.42578125" style="47" customWidth="1"/>
    <col min="13322" max="13322" width="10" style="47" customWidth="1"/>
    <col min="13323" max="13323" width="7.85546875" style="47" customWidth="1"/>
    <col min="13324" max="13324" width="6.140625" style="47" customWidth="1"/>
    <col min="13325" max="13325" width="5.140625" style="47" customWidth="1"/>
    <col min="13326" max="13326" width="6.140625" style="47" customWidth="1"/>
    <col min="13327" max="13327" width="1.140625" style="47" customWidth="1"/>
    <col min="13328" max="13328" width="3.140625" style="47" customWidth="1"/>
    <col min="13329" max="13329" width="30.42578125" style="47" customWidth="1"/>
    <col min="13330" max="13575" width="8.85546875" style="47"/>
    <col min="13576" max="13576" width="3.140625" style="47" customWidth="1"/>
    <col min="13577" max="13577" width="27.42578125" style="47" customWidth="1"/>
    <col min="13578" max="13578" width="10" style="47" customWidth="1"/>
    <col min="13579" max="13579" width="7.85546875" style="47" customWidth="1"/>
    <col min="13580" max="13580" width="6.140625" style="47" customWidth="1"/>
    <col min="13581" max="13581" width="5.140625" style="47" customWidth="1"/>
    <col min="13582" max="13582" width="6.140625" style="47" customWidth="1"/>
    <col min="13583" max="13583" width="1.140625" style="47" customWidth="1"/>
    <col min="13584" max="13584" width="3.140625" style="47" customWidth="1"/>
    <col min="13585" max="13585" width="30.42578125" style="47" customWidth="1"/>
    <col min="13586" max="13831" width="8.85546875" style="47"/>
    <col min="13832" max="13832" width="3.140625" style="47" customWidth="1"/>
    <col min="13833" max="13833" width="27.42578125" style="47" customWidth="1"/>
    <col min="13834" max="13834" width="10" style="47" customWidth="1"/>
    <col min="13835" max="13835" width="7.85546875" style="47" customWidth="1"/>
    <col min="13836" max="13836" width="6.140625" style="47" customWidth="1"/>
    <col min="13837" max="13837" width="5.140625" style="47" customWidth="1"/>
    <col min="13838" max="13838" width="6.140625" style="47" customWidth="1"/>
    <col min="13839" max="13839" width="1.140625" style="47" customWidth="1"/>
    <col min="13840" max="13840" width="3.140625" style="47" customWidth="1"/>
    <col min="13841" max="13841" width="30.42578125" style="47" customWidth="1"/>
    <col min="13842" max="14087" width="8.85546875" style="47"/>
    <col min="14088" max="14088" width="3.140625" style="47" customWidth="1"/>
    <col min="14089" max="14089" width="27.42578125" style="47" customWidth="1"/>
    <col min="14090" max="14090" width="10" style="47" customWidth="1"/>
    <col min="14091" max="14091" width="7.85546875" style="47" customWidth="1"/>
    <col min="14092" max="14092" width="6.140625" style="47" customWidth="1"/>
    <col min="14093" max="14093" width="5.140625" style="47" customWidth="1"/>
    <col min="14094" max="14094" width="6.140625" style="47" customWidth="1"/>
    <col min="14095" max="14095" width="1.140625" style="47" customWidth="1"/>
    <col min="14096" max="14096" width="3.140625" style="47" customWidth="1"/>
    <col min="14097" max="14097" width="30.42578125" style="47" customWidth="1"/>
    <col min="14098" max="14343" width="8.85546875" style="47"/>
    <col min="14344" max="14344" width="3.140625" style="47" customWidth="1"/>
    <col min="14345" max="14345" width="27.42578125" style="47" customWidth="1"/>
    <col min="14346" max="14346" width="10" style="47" customWidth="1"/>
    <col min="14347" max="14347" width="7.85546875" style="47" customWidth="1"/>
    <col min="14348" max="14348" width="6.140625" style="47" customWidth="1"/>
    <col min="14349" max="14349" width="5.140625" style="47" customWidth="1"/>
    <col min="14350" max="14350" width="6.140625" style="47" customWidth="1"/>
    <col min="14351" max="14351" width="1.140625" style="47" customWidth="1"/>
    <col min="14352" max="14352" width="3.140625" style="47" customWidth="1"/>
    <col min="14353" max="14353" width="30.42578125" style="47" customWidth="1"/>
    <col min="14354" max="14599" width="8.85546875" style="47"/>
    <col min="14600" max="14600" width="3.140625" style="47" customWidth="1"/>
    <col min="14601" max="14601" width="27.42578125" style="47" customWidth="1"/>
    <col min="14602" max="14602" width="10" style="47" customWidth="1"/>
    <col min="14603" max="14603" width="7.85546875" style="47" customWidth="1"/>
    <col min="14604" max="14604" width="6.140625" style="47" customWidth="1"/>
    <col min="14605" max="14605" width="5.140625" style="47" customWidth="1"/>
    <col min="14606" max="14606" width="6.140625" style="47" customWidth="1"/>
    <col min="14607" max="14607" width="1.140625" style="47" customWidth="1"/>
    <col min="14608" max="14608" width="3.140625" style="47" customWidth="1"/>
    <col min="14609" max="14609" width="30.42578125" style="47" customWidth="1"/>
    <col min="14610" max="14855" width="8.85546875" style="47"/>
    <col min="14856" max="14856" width="3.140625" style="47" customWidth="1"/>
    <col min="14857" max="14857" width="27.42578125" style="47" customWidth="1"/>
    <col min="14858" max="14858" width="10" style="47" customWidth="1"/>
    <col min="14859" max="14859" width="7.85546875" style="47" customWidth="1"/>
    <col min="14860" max="14860" width="6.140625" style="47" customWidth="1"/>
    <col min="14861" max="14861" width="5.140625" style="47" customWidth="1"/>
    <col min="14862" max="14862" width="6.140625" style="47" customWidth="1"/>
    <col min="14863" max="14863" width="1.140625" style="47" customWidth="1"/>
    <col min="14864" max="14864" width="3.140625" style="47" customWidth="1"/>
    <col min="14865" max="14865" width="30.42578125" style="47" customWidth="1"/>
    <col min="14866" max="15111" width="8.85546875" style="47"/>
    <col min="15112" max="15112" width="3.140625" style="47" customWidth="1"/>
    <col min="15113" max="15113" width="27.42578125" style="47" customWidth="1"/>
    <col min="15114" max="15114" width="10" style="47" customWidth="1"/>
    <col min="15115" max="15115" width="7.85546875" style="47" customWidth="1"/>
    <col min="15116" max="15116" width="6.140625" style="47" customWidth="1"/>
    <col min="15117" max="15117" width="5.140625" style="47" customWidth="1"/>
    <col min="15118" max="15118" width="6.140625" style="47" customWidth="1"/>
    <col min="15119" max="15119" width="1.140625" style="47" customWidth="1"/>
    <col min="15120" max="15120" width="3.140625" style="47" customWidth="1"/>
    <col min="15121" max="15121" width="30.42578125" style="47" customWidth="1"/>
    <col min="15122" max="15367" width="8.85546875" style="47"/>
    <col min="15368" max="15368" width="3.140625" style="47" customWidth="1"/>
    <col min="15369" max="15369" width="27.42578125" style="47" customWidth="1"/>
    <col min="15370" max="15370" width="10" style="47" customWidth="1"/>
    <col min="15371" max="15371" width="7.85546875" style="47" customWidth="1"/>
    <col min="15372" max="15372" width="6.140625" style="47" customWidth="1"/>
    <col min="15373" max="15373" width="5.140625" style="47" customWidth="1"/>
    <col min="15374" max="15374" width="6.140625" style="47" customWidth="1"/>
    <col min="15375" max="15375" width="1.140625" style="47" customWidth="1"/>
    <col min="15376" max="15376" width="3.140625" style="47" customWidth="1"/>
    <col min="15377" max="15377" width="30.42578125" style="47" customWidth="1"/>
    <col min="15378" max="15623" width="8.85546875" style="47"/>
    <col min="15624" max="15624" width="3.140625" style="47" customWidth="1"/>
    <col min="15625" max="15625" width="27.42578125" style="47" customWidth="1"/>
    <col min="15626" max="15626" width="10" style="47" customWidth="1"/>
    <col min="15627" max="15627" width="7.85546875" style="47" customWidth="1"/>
    <col min="15628" max="15628" width="6.140625" style="47" customWidth="1"/>
    <col min="15629" max="15629" width="5.140625" style="47" customWidth="1"/>
    <col min="15630" max="15630" width="6.140625" style="47" customWidth="1"/>
    <col min="15631" max="15631" width="1.140625" style="47" customWidth="1"/>
    <col min="15632" max="15632" width="3.140625" style="47" customWidth="1"/>
    <col min="15633" max="15633" width="30.42578125" style="47" customWidth="1"/>
    <col min="15634" max="15879" width="8.85546875" style="47"/>
    <col min="15880" max="15880" width="3.140625" style="47" customWidth="1"/>
    <col min="15881" max="15881" width="27.42578125" style="47" customWidth="1"/>
    <col min="15882" max="15882" width="10" style="47" customWidth="1"/>
    <col min="15883" max="15883" width="7.85546875" style="47" customWidth="1"/>
    <col min="15884" max="15884" width="6.140625" style="47" customWidth="1"/>
    <col min="15885" max="15885" width="5.140625" style="47" customWidth="1"/>
    <col min="15886" max="15886" width="6.140625" style="47" customWidth="1"/>
    <col min="15887" max="15887" width="1.140625" style="47" customWidth="1"/>
    <col min="15888" max="15888" width="3.140625" style="47" customWidth="1"/>
    <col min="15889" max="15889" width="30.42578125" style="47" customWidth="1"/>
    <col min="15890" max="16135" width="8.85546875" style="47"/>
    <col min="16136" max="16136" width="3.140625" style="47" customWidth="1"/>
    <col min="16137" max="16137" width="27.42578125" style="47" customWidth="1"/>
    <col min="16138" max="16138" width="10" style="47" customWidth="1"/>
    <col min="16139" max="16139" width="7.85546875" style="47" customWidth="1"/>
    <col min="16140" max="16140" width="6.140625" style="47" customWidth="1"/>
    <col min="16141" max="16141" width="5.140625" style="47" customWidth="1"/>
    <col min="16142" max="16142" width="6.140625" style="47" customWidth="1"/>
    <col min="16143" max="16143" width="1.140625" style="47" customWidth="1"/>
    <col min="16144" max="16144" width="3.140625" style="47" customWidth="1"/>
    <col min="16145" max="16145" width="30.42578125" style="47" customWidth="1"/>
    <col min="16146" max="16384" width="8.85546875" style="47"/>
  </cols>
  <sheetData>
    <row r="1" spans="1:19" ht="19.5" customHeight="1">
      <c r="A1" s="630" t="s">
        <v>43</v>
      </c>
      <c r="B1" s="630"/>
      <c r="C1" s="649" t="s">
        <v>0</v>
      </c>
      <c r="D1" s="650"/>
      <c r="E1" s="650"/>
      <c r="F1" s="650"/>
      <c r="G1" s="650"/>
      <c r="H1" s="650"/>
      <c r="I1" s="650"/>
      <c r="J1" s="650"/>
      <c r="K1" s="650"/>
      <c r="L1" s="650"/>
      <c r="M1" s="650"/>
      <c r="N1" s="650"/>
      <c r="O1" s="650"/>
      <c r="P1" s="650"/>
      <c r="Q1" s="650"/>
      <c r="R1" s="650"/>
      <c r="S1" s="148" t="s">
        <v>694</v>
      </c>
    </row>
    <row r="2" spans="1:19" ht="15.75">
      <c r="A2" s="630"/>
      <c r="B2" s="630"/>
      <c r="C2" s="631" t="s">
        <v>693</v>
      </c>
      <c r="D2" s="632"/>
      <c r="E2" s="632"/>
      <c r="F2" s="632"/>
      <c r="G2" s="632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</row>
    <row r="3" spans="1:19" ht="8.25" customHeight="1" thickBot="1"/>
    <row r="4" spans="1:19" ht="14.25" customHeight="1">
      <c r="A4" s="633" t="s">
        <v>44</v>
      </c>
      <c r="B4" s="636" t="s">
        <v>45</v>
      </c>
      <c r="C4" s="639" t="s">
        <v>46</v>
      </c>
      <c r="D4" s="640"/>
      <c r="E4" s="640"/>
      <c r="F4" s="640"/>
      <c r="G4" s="640"/>
      <c r="H4" s="640"/>
      <c r="I4" s="640"/>
      <c r="J4" s="641"/>
      <c r="K4" s="642" t="s">
        <v>49</v>
      </c>
      <c r="L4" s="643"/>
      <c r="M4" s="643"/>
      <c r="N4" s="643"/>
      <c r="O4" s="643"/>
      <c r="P4" s="643"/>
      <c r="Q4" s="643"/>
      <c r="R4" s="644"/>
      <c r="S4" s="611" t="s">
        <v>50</v>
      </c>
    </row>
    <row r="5" spans="1:19" ht="12" customHeight="1">
      <c r="A5" s="634"/>
      <c r="B5" s="637"/>
      <c r="C5" s="590" t="s">
        <v>59</v>
      </c>
      <c r="D5" s="591"/>
      <c r="E5" s="594" t="s">
        <v>59</v>
      </c>
      <c r="F5" s="595"/>
      <c r="G5" s="594" t="s">
        <v>60</v>
      </c>
      <c r="H5" s="651"/>
      <c r="I5" s="651"/>
      <c r="J5" s="652"/>
      <c r="K5" s="647" t="s">
        <v>59</v>
      </c>
      <c r="L5" s="648"/>
      <c r="M5" s="645" t="s">
        <v>59</v>
      </c>
      <c r="N5" s="646"/>
      <c r="O5" s="645" t="s">
        <v>60</v>
      </c>
      <c r="P5" s="655"/>
      <c r="Q5" s="655"/>
      <c r="R5" s="656"/>
      <c r="S5" s="612"/>
    </row>
    <row r="6" spans="1:19" ht="15.75" customHeight="1" thickBot="1">
      <c r="A6" s="635"/>
      <c r="B6" s="638"/>
      <c r="C6" s="588" t="s">
        <v>58</v>
      </c>
      <c r="D6" s="589"/>
      <c r="E6" s="592" t="s">
        <v>47</v>
      </c>
      <c r="F6" s="593"/>
      <c r="G6" s="592" t="s">
        <v>61</v>
      </c>
      <c r="H6" s="653"/>
      <c r="I6" s="653"/>
      <c r="J6" s="654"/>
      <c r="K6" s="567" t="s">
        <v>48</v>
      </c>
      <c r="L6" s="568"/>
      <c r="M6" s="565" t="s">
        <v>47</v>
      </c>
      <c r="N6" s="566"/>
      <c r="O6" s="565" t="s">
        <v>61</v>
      </c>
      <c r="P6" s="657"/>
      <c r="Q6" s="657"/>
      <c r="R6" s="658"/>
      <c r="S6" s="614"/>
    </row>
    <row r="7" spans="1:19" ht="5.0999999999999996" customHeight="1" thickBot="1">
      <c r="A7" s="49"/>
      <c r="B7" s="625" t="s">
        <v>62</v>
      </c>
      <c r="C7" s="600"/>
      <c r="D7" s="601"/>
      <c r="E7" s="605"/>
      <c r="F7" s="606"/>
      <c r="G7" s="111"/>
      <c r="H7" s="112"/>
      <c r="I7" s="113"/>
      <c r="J7" s="114"/>
      <c r="K7" s="571"/>
      <c r="L7" s="572"/>
      <c r="M7" s="577"/>
      <c r="N7" s="578"/>
      <c r="O7" s="50"/>
      <c r="P7" s="90"/>
      <c r="Q7" s="90"/>
      <c r="R7" s="62"/>
      <c r="S7" s="62"/>
    </row>
    <row r="8" spans="1:19" ht="17.100000000000001" customHeight="1">
      <c r="A8" s="92"/>
      <c r="B8" s="626"/>
      <c r="C8" s="596">
        <f>SUM(C12:C20)</f>
        <v>72</v>
      </c>
      <c r="D8" s="597"/>
      <c r="E8" s="564">
        <f>SUM(E12:E20)</f>
        <v>23</v>
      </c>
      <c r="F8" s="602"/>
      <c r="G8" s="628">
        <f>IFERROR(AVERAGE(G12:G20),"")</f>
        <v>0.18957115009746589</v>
      </c>
      <c r="H8" s="115"/>
      <c r="I8" s="142">
        <f>IF(G8*100&lt;60,3,"")</f>
        <v>3</v>
      </c>
      <c r="J8" s="116"/>
      <c r="K8" s="573">
        <f>SUM(K12:K20)</f>
        <v>141</v>
      </c>
      <c r="L8" s="574"/>
      <c r="M8" s="549">
        <f>SUM(M12:M20)</f>
        <v>48</v>
      </c>
      <c r="N8" s="579"/>
      <c r="O8" s="629">
        <f>IFERROR(AVERAGE(O12:O20),"")</f>
        <v>0.16876750700280113</v>
      </c>
      <c r="P8" s="105"/>
      <c r="Q8" s="145">
        <f>IF(OR(O8*100&lt;60),3,"")</f>
        <v>3</v>
      </c>
      <c r="R8" s="93"/>
      <c r="S8" s="93"/>
    </row>
    <row r="9" spans="1:19" ht="17.100000000000001" customHeight="1">
      <c r="A9" s="51"/>
      <c r="B9" s="626"/>
      <c r="C9" s="596"/>
      <c r="D9" s="597"/>
      <c r="E9" s="564"/>
      <c r="F9" s="602"/>
      <c r="G9" s="628"/>
      <c r="H9" s="117"/>
      <c r="I9" s="143" t="b">
        <f>IF(AND(G8*100&gt;=60,G8*100&lt;80),2)</f>
        <v>0</v>
      </c>
      <c r="J9" s="118"/>
      <c r="K9" s="573"/>
      <c r="L9" s="574"/>
      <c r="M9" s="549"/>
      <c r="N9" s="579"/>
      <c r="O9" s="629"/>
      <c r="P9" s="106"/>
      <c r="Q9" s="146" t="b">
        <f>IF(AND(O8*100&gt;=60,O8*100&lt;80),2)</f>
        <v>0</v>
      </c>
      <c r="R9" s="66"/>
      <c r="S9" s="65"/>
    </row>
    <row r="10" spans="1:19" ht="17.100000000000001" customHeight="1" thickBot="1">
      <c r="A10" s="51"/>
      <c r="B10" s="626"/>
      <c r="C10" s="596"/>
      <c r="D10" s="597"/>
      <c r="E10" s="564"/>
      <c r="F10" s="602"/>
      <c r="G10" s="628"/>
      <c r="H10" s="117"/>
      <c r="I10" s="144" t="str">
        <f>IF(AND(G8*100&gt;=80),1,"")</f>
        <v/>
      </c>
      <c r="J10" s="118"/>
      <c r="K10" s="573"/>
      <c r="L10" s="574"/>
      <c r="M10" s="549"/>
      <c r="N10" s="579"/>
      <c r="O10" s="629"/>
      <c r="P10" s="106"/>
      <c r="Q10" s="147" t="str">
        <f>IF(AND(O8*100&gt;=80),1,"")</f>
        <v/>
      </c>
      <c r="R10" s="66"/>
      <c r="S10" s="65"/>
    </row>
    <row r="11" spans="1:19" ht="5.0999999999999996" customHeight="1" thickBot="1">
      <c r="A11" s="52"/>
      <c r="B11" s="627"/>
      <c r="C11" s="598"/>
      <c r="D11" s="599"/>
      <c r="E11" s="603"/>
      <c r="F11" s="604"/>
      <c r="G11" s="121"/>
      <c r="H11" s="122"/>
      <c r="I11" s="123"/>
      <c r="J11" s="124"/>
      <c r="K11" s="569"/>
      <c r="L11" s="570"/>
      <c r="M11" s="575"/>
      <c r="N11" s="576"/>
      <c r="O11" s="94"/>
      <c r="P11" s="107"/>
      <c r="Q11" s="91"/>
      <c r="R11" s="69"/>
      <c r="S11" s="64"/>
    </row>
    <row r="12" spans="1:19" ht="13.5">
      <c r="A12" s="54">
        <v>1</v>
      </c>
      <c r="B12" s="60" t="s">
        <v>140</v>
      </c>
      <c r="C12" s="607">
        <f>COUNTIF('LKD B'!R49:R65,"1")</f>
        <v>1</v>
      </c>
      <c r="D12" s="608"/>
      <c r="E12" s="584">
        <f>COUNTIF('LKD B'!S49:S65,"1")</f>
        <v>0</v>
      </c>
      <c r="F12" s="585"/>
      <c r="G12" s="127">
        <f t="shared" ref="G12:G20" si="0">IFERROR(E12/C12,"")</f>
        <v>0</v>
      </c>
      <c r="H12" s="128"/>
      <c r="I12" s="129"/>
      <c r="J12" s="130"/>
      <c r="K12" s="547">
        <f>COUNTIF('LKD B'!R49:R65,"2")</f>
        <v>8</v>
      </c>
      <c r="L12" s="548"/>
      <c r="M12" s="580">
        <f>COUNTIF('LKD B'!S49:S65,"2")</f>
        <v>0</v>
      </c>
      <c r="N12" s="581"/>
      <c r="O12" s="108">
        <f>IFERROR(M12/K12,"")</f>
        <v>0</v>
      </c>
      <c r="P12" s="109"/>
      <c r="Q12" s="103"/>
      <c r="R12" s="96"/>
      <c r="S12" s="80"/>
    </row>
    <row r="13" spans="1:19" ht="13.5">
      <c r="A13" s="54">
        <v>2</v>
      </c>
      <c r="B13" s="60" t="s">
        <v>554</v>
      </c>
      <c r="C13" s="562">
        <f>COUNTIF('LKD B'!R67:R97,"1")</f>
        <v>19</v>
      </c>
      <c r="D13" s="563"/>
      <c r="E13" s="584">
        <f>COUNTIF('LKD B'!S67:S97,"1")</f>
        <v>15</v>
      </c>
      <c r="F13" s="585"/>
      <c r="G13" s="127">
        <f t="shared" si="0"/>
        <v>0.78947368421052633</v>
      </c>
      <c r="H13" s="131"/>
      <c r="I13" s="132"/>
      <c r="J13" s="133"/>
      <c r="K13" s="545">
        <f>COUNTIF('LKD B'!R67:R97,"2")</f>
        <v>2</v>
      </c>
      <c r="L13" s="546"/>
      <c r="M13" s="558">
        <f>COUNTIF('LKD B'!S67:S97,"2")</f>
        <v>1</v>
      </c>
      <c r="N13" s="559"/>
      <c r="O13" s="108">
        <f t="shared" ref="O13:O20" si="1">IFERROR(M13/K13,"")</f>
        <v>0.5</v>
      </c>
      <c r="P13" s="97"/>
      <c r="Q13" s="97"/>
      <c r="R13" s="98"/>
      <c r="S13" s="80"/>
    </row>
    <row r="14" spans="1:19" ht="13.5">
      <c r="A14" s="54">
        <v>3</v>
      </c>
      <c r="B14" s="60" t="s">
        <v>555</v>
      </c>
      <c r="C14" s="562">
        <f>COUNTIF('LKD B'!R99:R224,"1")</f>
        <v>6</v>
      </c>
      <c r="D14" s="563"/>
      <c r="E14" s="584">
        <f>COUNTIF('LKD B'!S99:S224,"1")</f>
        <v>3</v>
      </c>
      <c r="F14" s="585"/>
      <c r="G14" s="127">
        <f t="shared" si="0"/>
        <v>0.5</v>
      </c>
      <c r="H14" s="131"/>
      <c r="I14" s="132"/>
      <c r="J14" s="133"/>
      <c r="K14" s="545">
        <f>COUNTIF('LKD B'!R99:R224,"2")</f>
        <v>102</v>
      </c>
      <c r="L14" s="546"/>
      <c r="M14" s="558">
        <f>COUNTIF('LKD B'!S99:S224,"2")</f>
        <v>44</v>
      </c>
      <c r="N14" s="559"/>
      <c r="O14" s="108">
        <f t="shared" si="1"/>
        <v>0.43137254901960786</v>
      </c>
      <c r="P14" s="99"/>
      <c r="Q14" s="99"/>
      <c r="R14" s="100"/>
      <c r="S14" s="81"/>
    </row>
    <row r="15" spans="1:19" ht="13.5">
      <c r="A15" s="54">
        <v>4</v>
      </c>
      <c r="B15" s="60" t="s">
        <v>556</v>
      </c>
      <c r="C15" s="562">
        <f>COUNTIF('LKD B'!R226:R227,"1")</f>
        <v>1</v>
      </c>
      <c r="D15" s="563"/>
      <c r="E15" s="584">
        <f>COUNTIF('LKD B'!S226:S227,"1")</f>
        <v>0</v>
      </c>
      <c r="F15" s="585"/>
      <c r="G15" s="127">
        <f t="shared" si="0"/>
        <v>0</v>
      </c>
      <c r="H15" s="131"/>
      <c r="I15" s="132"/>
      <c r="J15" s="133"/>
      <c r="K15" s="545">
        <f>COUNTIF('LKD B'!R226:R227,"2")</f>
        <v>0</v>
      </c>
      <c r="L15" s="546"/>
      <c r="M15" s="558">
        <f>COUNTIF('LKD B'!S226:S227,"2")</f>
        <v>0</v>
      </c>
      <c r="N15" s="559"/>
      <c r="O15" s="108" t="str">
        <f>IFERROR(M15/K15,"")</f>
        <v/>
      </c>
      <c r="P15" s="99"/>
      <c r="Q15" s="99"/>
      <c r="R15" s="100"/>
      <c r="S15" s="81"/>
    </row>
    <row r="16" spans="1:19" ht="13.5">
      <c r="A16" s="54">
        <v>5</v>
      </c>
      <c r="B16" s="60" t="s">
        <v>557</v>
      </c>
      <c r="C16" s="562">
        <f>COUNTIF('LKD B'!R229:R248,"1")</f>
        <v>8</v>
      </c>
      <c r="D16" s="563"/>
      <c r="E16" s="584">
        <f>COUNTIF('LKD B'!S229:S248,"1")</f>
        <v>0</v>
      </c>
      <c r="F16" s="585"/>
      <c r="G16" s="127">
        <f t="shared" si="0"/>
        <v>0</v>
      </c>
      <c r="H16" s="131"/>
      <c r="I16" s="132"/>
      <c r="J16" s="133"/>
      <c r="K16" s="545">
        <f>COUNTIF('LKD B'!R229:R248,"2")</f>
        <v>9</v>
      </c>
      <c r="L16" s="546"/>
      <c r="M16" s="558">
        <f>COUNTIF('LKD B'!S229:S248,"2")</f>
        <v>0</v>
      </c>
      <c r="N16" s="559"/>
      <c r="O16" s="108">
        <f t="shared" si="1"/>
        <v>0</v>
      </c>
      <c r="P16" s="97"/>
      <c r="Q16" s="97"/>
      <c r="R16" s="98"/>
      <c r="S16" s="81"/>
    </row>
    <row r="17" spans="1:19" ht="13.5">
      <c r="A17" s="54">
        <v>6</v>
      </c>
      <c r="B17" s="60" t="s">
        <v>558</v>
      </c>
      <c r="C17" s="562">
        <f>COUNTIF('LKD B'!R250:R264,"1")</f>
        <v>8</v>
      </c>
      <c r="D17" s="563"/>
      <c r="E17" s="584">
        <f>COUNTIF('LKD B'!S250:S264,"1")</f>
        <v>0</v>
      </c>
      <c r="F17" s="585"/>
      <c r="G17" s="127">
        <f t="shared" si="0"/>
        <v>0</v>
      </c>
      <c r="H17" s="131"/>
      <c r="I17" s="132"/>
      <c r="J17" s="133"/>
      <c r="K17" s="545">
        <f>COUNTIF('LKD B'!R250:R264,"2")</f>
        <v>5</v>
      </c>
      <c r="L17" s="546"/>
      <c r="M17" s="558">
        <f>COUNTIF('LKD B'!S250:S264,"2")</f>
        <v>0</v>
      </c>
      <c r="N17" s="559"/>
      <c r="O17" s="108">
        <f t="shared" si="1"/>
        <v>0</v>
      </c>
      <c r="P17" s="97"/>
      <c r="Q17" s="97"/>
      <c r="R17" s="98"/>
      <c r="S17" s="81"/>
    </row>
    <row r="18" spans="1:19" ht="13.5">
      <c r="A18" s="54">
        <v>7</v>
      </c>
      <c r="B18" s="60" t="s">
        <v>559</v>
      </c>
      <c r="C18" s="562">
        <f>COUNTIF('LKD B'!R266:R293,"1")</f>
        <v>12</v>
      </c>
      <c r="D18" s="563"/>
      <c r="E18" s="584">
        <f>COUNTIF('LKD B'!S266:S293,"1")</f>
        <v>2</v>
      </c>
      <c r="F18" s="585"/>
      <c r="G18" s="127">
        <f t="shared" si="0"/>
        <v>0.16666666666666666</v>
      </c>
      <c r="H18" s="131"/>
      <c r="I18" s="132"/>
      <c r="J18" s="133"/>
      <c r="K18" s="545">
        <f>COUNTIF('LKD B'!R266:R293,"2")</f>
        <v>12</v>
      </c>
      <c r="L18" s="546"/>
      <c r="M18" s="558">
        <f>COUNTIF('LKD B'!S266:S293,"2")</f>
        <v>3</v>
      </c>
      <c r="N18" s="559"/>
      <c r="O18" s="108">
        <f t="shared" si="1"/>
        <v>0.25</v>
      </c>
      <c r="P18" s="97"/>
      <c r="Q18" s="97"/>
      <c r="R18" s="98"/>
      <c r="S18" s="81"/>
    </row>
    <row r="19" spans="1:19" ht="13.5">
      <c r="A19" s="76">
        <v>8</v>
      </c>
      <c r="B19" s="77" t="s">
        <v>560</v>
      </c>
      <c r="C19" s="562">
        <f>COUNTIF('LKD B'!R299:R312,"1")</f>
        <v>12</v>
      </c>
      <c r="D19" s="563"/>
      <c r="E19" s="584">
        <f>COUNTIF('LKD B'!S299:S312,"1")</f>
        <v>3</v>
      </c>
      <c r="F19" s="585"/>
      <c r="G19" s="127">
        <f t="shared" si="0"/>
        <v>0.25</v>
      </c>
      <c r="H19" s="131"/>
      <c r="I19" s="132"/>
      <c r="J19" s="133"/>
      <c r="K19" s="545">
        <f>COUNTIF('LKD B'!R299:R312,"2")</f>
        <v>0</v>
      </c>
      <c r="L19" s="546"/>
      <c r="M19" s="558">
        <f>COUNTIF('LKD B'!S299:S312,"2")</f>
        <v>0</v>
      </c>
      <c r="N19" s="559"/>
      <c r="O19" s="108" t="str">
        <f t="shared" si="1"/>
        <v/>
      </c>
      <c r="P19" s="99"/>
      <c r="Q19" s="99"/>
      <c r="R19" s="100"/>
      <c r="S19" s="82"/>
    </row>
    <row r="20" spans="1:19" ht="15.75" customHeight="1" thickBot="1">
      <c r="A20" s="70">
        <v>9</v>
      </c>
      <c r="B20" s="71" t="s">
        <v>561</v>
      </c>
      <c r="C20" s="582">
        <f>COUNTIF('LKD B'!R316:R339,"1")</f>
        <v>5</v>
      </c>
      <c r="D20" s="583"/>
      <c r="E20" s="609">
        <f>COUNTIF('LKD B'!S316:S339,"1")</f>
        <v>0</v>
      </c>
      <c r="F20" s="610"/>
      <c r="G20" s="138">
        <f t="shared" si="0"/>
        <v>0</v>
      </c>
      <c r="H20" s="139"/>
      <c r="I20" s="140"/>
      <c r="J20" s="141"/>
      <c r="K20" s="556">
        <f>COUNTIF('LKD B'!R316:R339,"2")</f>
        <v>3</v>
      </c>
      <c r="L20" s="557"/>
      <c r="M20" s="560">
        <f>COUNTIF('LKD B'!S316:T339,"2")</f>
        <v>0</v>
      </c>
      <c r="N20" s="561"/>
      <c r="O20" s="95">
        <f t="shared" si="1"/>
        <v>0</v>
      </c>
      <c r="P20" s="101"/>
      <c r="Q20" s="101"/>
      <c r="R20" s="102"/>
      <c r="S20" s="83"/>
    </row>
    <row r="21" spans="1:19">
      <c r="S21" s="104"/>
    </row>
    <row r="22" spans="1:19" ht="18.75" customHeight="1">
      <c r="A22" s="630" t="s">
        <v>63</v>
      </c>
      <c r="B22" s="630"/>
      <c r="C22" s="672" t="s">
        <v>64</v>
      </c>
      <c r="D22" s="673"/>
      <c r="E22" s="673"/>
      <c r="F22" s="673"/>
      <c r="G22" s="673"/>
      <c r="H22" s="673"/>
      <c r="I22" s="673"/>
      <c r="J22" s="673"/>
      <c r="K22" s="673"/>
      <c r="L22" s="673"/>
      <c r="M22" s="673"/>
      <c r="N22" s="673"/>
      <c r="O22" s="673"/>
      <c r="P22" s="673"/>
      <c r="Q22" s="673"/>
      <c r="R22" s="673"/>
      <c r="S22" s="157" t="s">
        <v>694</v>
      </c>
    </row>
    <row r="23" spans="1:19" ht="12" customHeight="1">
      <c r="A23" s="630"/>
      <c r="B23" s="630"/>
      <c r="C23" s="160" t="b">
        <v>1</v>
      </c>
      <c r="D23" s="165"/>
      <c r="E23" s="158"/>
      <c r="F23" s="158"/>
      <c r="G23" s="161" t="b">
        <v>0</v>
      </c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7"/>
    </row>
    <row r="24" spans="1:19" ht="15" customHeight="1">
      <c r="A24" s="630"/>
      <c r="B24" s="630"/>
      <c r="C24" s="159" t="s">
        <v>70</v>
      </c>
      <c r="D24" s="166"/>
      <c r="E24" s="149"/>
      <c r="F24" s="149"/>
      <c r="G24" s="149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</row>
    <row r="25" spans="1:19" ht="7.5" customHeight="1" thickBot="1"/>
    <row r="26" spans="1:19" ht="16.5">
      <c r="A26" s="633" t="s">
        <v>44</v>
      </c>
      <c r="B26" s="636" t="s">
        <v>45</v>
      </c>
      <c r="C26" s="639" t="s">
        <v>46</v>
      </c>
      <c r="D26" s="640"/>
      <c r="E26" s="640"/>
      <c r="F26" s="640"/>
      <c r="G26" s="640"/>
      <c r="H26" s="640"/>
      <c r="I26" s="640"/>
      <c r="J26" s="641"/>
      <c r="K26" s="642" t="s">
        <v>49</v>
      </c>
      <c r="L26" s="643"/>
      <c r="M26" s="643"/>
      <c r="N26" s="643"/>
      <c r="O26" s="643"/>
      <c r="P26" s="643"/>
      <c r="Q26" s="643"/>
      <c r="R26" s="644"/>
      <c r="S26" s="611" t="s">
        <v>50</v>
      </c>
    </row>
    <row r="27" spans="1:19" ht="12.75" customHeight="1">
      <c r="A27" s="634"/>
      <c r="B27" s="637"/>
      <c r="C27" s="181" t="s">
        <v>66</v>
      </c>
      <c r="D27" s="615" t="s">
        <v>59</v>
      </c>
      <c r="E27" s="664"/>
      <c r="F27" s="182" t="s">
        <v>59</v>
      </c>
      <c r="G27" s="615" t="s">
        <v>60</v>
      </c>
      <c r="H27" s="616"/>
      <c r="I27" s="616"/>
      <c r="J27" s="617"/>
      <c r="K27" s="183" t="s">
        <v>66</v>
      </c>
      <c r="L27" s="550" t="s">
        <v>59</v>
      </c>
      <c r="M27" s="551"/>
      <c r="N27" s="184" t="s">
        <v>59</v>
      </c>
      <c r="O27" s="550" t="s">
        <v>60</v>
      </c>
      <c r="P27" s="618"/>
      <c r="Q27" s="618"/>
      <c r="R27" s="619"/>
      <c r="S27" s="612"/>
    </row>
    <row r="28" spans="1:19" ht="12.75" customHeight="1">
      <c r="A28" s="659"/>
      <c r="B28" s="660"/>
      <c r="C28" s="185" t="s">
        <v>67</v>
      </c>
      <c r="D28" s="662" t="s">
        <v>47</v>
      </c>
      <c r="E28" s="663"/>
      <c r="F28" s="186" t="s">
        <v>79</v>
      </c>
      <c r="G28" s="662" t="s">
        <v>61</v>
      </c>
      <c r="H28" s="668"/>
      <c r="I28" s="668"/>
      <c r="J28" s="669"/>
      <c r="K28" s="187" t="s">
        <v>67</v>
      </c>
      <c r="L28" s="552" t="s">
        <v>47</v>
      </c>
      <c r="M28" s="553"/>
      <c r="N28" s="188" t="s">
        <v>79</v>
      </c>
      <c r="O28" s="552"/>
      <c r="P28" s="670"/>
      <c r="Q28" s="670"/>
      <c r="R28" s="671"/>
      <c r="S28" s="613"/>
    </row>
    <row r="29" spans="1:19" ht="12.75" customHeight="1" thickBot="1">
      <c r="A29" s="635"/>
      <c r="B29" s="638"/>
      <c r="C29" s="189" t="s">
        <v>65</v>
      </c>
      <c r="D29" s="620" t="s">
        <v>68</v>
      </c>
      <c r="E29" s="661"/>
      <c r="F29" s="190"/>
      <c r="G29" s="620" t="s">
        <v>69</v>
      </c>
      <c r="H29" s="621"/>
      <c r="I29" s="621"/>
      <c r="J29" s="622"/>
      <c r="K29" s="191" t="s">
        <v>65</v>
      </c>
      <c r="L29" s="554" t="s">
        <v>68</v>
      </c>
      <c r="M29" s="555"/>
      <c r="N29" s="192"/>
      <c r="O29" s="554" t="s">
        <v>61</v>
      </c>
      <c r="P29" s="623"/>
      <c r="Q29" s="623"/>
      <c r="R29" s="624"/>
      <c r="S29" s="614"/>
    </row>
    <row r="30" spans="1:19" ht="5.0999999999999996" customHeight="1" thickBot="1">
      <c r="A30" s="49"/>
      <c r="B30" s="625" t="s">
        <v>62</v>
      </c>
      <c r="C30" s="110"/>
      <c r="D30" s="112"/>
      <c r="E30" s="171"/>
      <c r="F30" s="111"/>
      <c r="G30" s="111"/>
      <c r="H30" s="112"/>
      <c r="I30" s="113"/>
      <c r="J30" s="114"/>
      <c r="K30" s="61"/>
      <c r="L30" s="90"/>
      <c r="M30" s="176"/>
      <c r="N30" s="50"/>
      <c r="O30" s="50"/>
      <c r="P30" s="90"/>
      <c r="Q30" s="90"/>
      <c r="R30" s="62"/>
      <c r="S30" s="62"/>
    </row>
    <row r="31" spans="1:19" ht="15.75" customHeight="1">
      <c r="A31" s="92"/>
      <c r="B31" s="626"/>
      <c r="C31" s="665">
        <f>SUM(C35:C43)</f>
        <v>23</v>
      </c>
      <c r="D31" s="564">
        <f>SUM(D35:D43)</f>
        <v>11</v>
      </c>
      <c r="E31" s="602"/>
      <c r="F31" s="667">
        <f>SUM(F35:F43)</f>
        <v>0</v>
      </c>
      <c r="G31" s="628">
        <f>IFERROR(AVERAGE(G35:G43),"")</f>
        <v>0</v>
      </c>
      <c r="H31" s="115"/>
      <c r="I31" s="142">
        <f>IFERROR(IF(G31*100&lt;60,3,""),"")</f>
        <v>3</v>
      </c>
      <c r="J31" s="116"/>
      <c r="K31" s="666">
        <f>SUM(K35:K43)</f>
        <v>22</v>
      </c>
      <c r="L31" s="549">
        <f>SUM(L35:L43)</f>
        <v>12</v>
      </c>
      <c r="M31" s="579"/>
      <c r="N31" s="586">
        <f>SUM(N35:N43)</f>
        <v>1</v>
      </c>
      <c r="O31" s="629">
        <f>IFERROR(AVERAGE(O35:O43),"")</f>
        <v>8.3333333333333329E-2</v>
      </c>
      <c r="P31" s="105"/>
      <c r="Q31" s="145">
        <f>IFERROR(IF(OR(O31*100&lt;60),3,""),"")</f>
        <v>3</v>
      </c>
      <c r="R31" s="93"/>
      <c r="S31" s="587" t="str">
        <f>IF(AND(C23=FALSE,G23=FALSE),"ZAZNACZ RODZAJ PROJEKTU",IF(AND(C23=TRUE,G23=TRUE),"NIE MOŻNA ZAZNACZYĆ OBU RODZAJÓW PROJEKTU NA RAZ. WYBIERZ JEDEN, WŁAŚCIWY",""))</f>
        <v/>
      </c>
    </row>
    <row r="32" spans="1:19" ht="16.5">
      <c r="A32" s="51"/>
      <c r="B32" s="626"/>
      <c r="C32" s="665"/>
      <c r="D32" s="564"/>
      <c r="E32" s="602"/>
      <c r="F32" s="667"/>
      <c r="G32" s="628"/>
      <c r="H32" s="117"/>
      <c r="I32" s="143" t="str">
        <f>IF(AND(G31*100&gt;=60,G31*100&lt;80),2,"")</f>
        <v/>
      </c>
      <c r="J32" s="118"/>
      <c r="K32" s="666"/>
      <c r="L32" s="549"/>
      <c r="M32" s="579"/>
      <c r="N32" s="586"/>
      <c r="O32" s="629"/>
      <c r="P32" s="106"/>
      <c r="Q32" s="146" t="b">
        <f>IF(AND(O31*100&gt;=60,O31*100&lt;80),2)</f>
        <v>0</v>
      </c>
      <c r="R32" s="66"/>
      <c r="S32" s="587"/>
    </row>
    <row r="33" spans="1:19" ht="17.25" thickBot="1">
      <c r="A33" s="51"/>
      <c r="B33" s="626"/>
      <c r="C33" s="665"/>
      <c r="D33" s="564"/>
      <c r="E33" s="602"/>
      <c r="F33" s="667"/>
      <c r="G33" s="628"/>
      <c r="H33" s="117"/>
      <c r="I33" s="144" t="str">
        <f>IF(G31*100&gt;=80,1,"")</f>
        <v/>
      </c>
      <c r="J33" s="118"/>
      <c r="K33" s="666"/>
      <c r="L33" s="549"/>
      <c r="M33" s="579"/>
      <c r="N33" s="586"/>
      <c r="O33" s="629"/>
      <c r="P33" s="106"/>
      <c r="Q33" s="147" t="str">
        <f>IF(AND(O31*100&gt;=80),1,"")</f>
        <v/>
      </c>
      <c r="R33" s="66"/>
      <c r="S33" s="587"/>
    </row>
    <row r="34" spans="1:19" ht="5.0999999999999996" customHeight="1" thickBot="1">
      <c r="A34" s="52"/>
      <c r="B34" s="627"/>
      <c r="C34" s="119"/>
      <c r="D34" s="162"/>
      <c r="E34" s="172"/>
      <c r="F34" s="120"/>
      <c r="G34" s="121"/>
      <c r="H34" s="122"/>
      <c r="I34" s="123"/>
      <c r="J34" s="124"/>
      <c r="K34" s="63"/>
      <c r="L34" s="167"/>
      <c r="M34" s="177"/>
      <c r="N34" s="53"/>
      <c r="O34" s="94"/>
      <c r="P34" s="107"/>
      <c r="Q34" s="91"/>
      <c r="R34" s="69"/>
      <c r="S34" s="64"/>
    </row>
    <row r="35" spans="1:19" ht="13.5">
      <c r="A35" s="54">
        <v>1</v>
      </c>
      <c r="B35" s="60" t="s">
        <v>140</v>
      </c>
      <c r="C35" s="125">
        <f>IF(AND($C$23=TRUE,$G$23=FALSE),COUNTIF('LKD B'!$T$49:$T$65,"1"),IF(AND($C$23=FALSE,$G$23=TRUE),COUNTIF('LKD B'!$V$49:$V$65,"1"),""))</f>
        <v>1</v>
      </c>
      <c r="D35" s="163">
        <f>IF(AND($C$23=TRUE,$G$23=FALSE),COUNTIF('LKD B'!$U$49:$U$65,3)+COUNTIF('LKD B'!$U$49:$U$65,4),IF(AND($C$23=FALSE,$G$23=TRUE),COUNTIF('LKD B'!$W$49:$W$65,3)+COUNTIF('LKD B'!$W$49:$W$65,4),""))</f>
        <v>0</v>
      </c>
      <c r="E35" s="173"/>
      <c r="F35" s="126">
        <f>IF(AND($C$23=TRUE,$G$23=FALSE),COUNTIF('LKD B'!$U$49:$U$65,4),IF(AND($C$23=FALSE,$G$23=TRUE),COUNTIF('LKD B'!$W$49:$W$65,4),""))</f>
        <v>0</v>
      </c>
      <c r="G35" s="127" t="str">
        <f>IFERROR(F35/D35,"")</f>
        <v/>
      </c>
      <c r="H35" s="128"/>
      <c r="I35" s="129"/>
      <c r="J35" s="130"/>
      <c r="K35" s="54">
        <f>IF(AND($C$23=TRUE,$G$23=FALSE),COUNTIF('LKD B'!$T$49:$T$65,"2"),IF(AND($C$23=FALSE,$G$23=TRUE),COUNTIF('LKD B'!$V$49:$V$65,"2"),""))</f>
        <v>1</v>
      </c>
      <c r="L35" s="168">
        <f>IF(AND($C$23=TRUE,$G$23=FALSE),COUNTIF('LKD B'!$U$49:$U$65,5)+COUNTIF('LKD B'!$U$49:$U$65,6),IF(AND($C$23=FALSE,$G$23=TRUE),COUNTIF('LKD B'!$W$49:$W$65,5)+COUNTIF('LKD B'!$W$49:$W$65,6),""))</f>
        <v>0</v>
      </c>
      <c r="M35" s="178"/>
      <c r="N35" s="55">
        <f>IF(AND($C$23=TRUE,$G$23=FALSE),COUNTIF('LKD B'!$U$49:$U$65,6),IF(AND($C$23=FALSE,$G$23=TRUE),COUNTIF('LKD B'!$W$49:$W$65,6),""))</f>
        <v>0</v>
      </c>
      <c r="O35" s="108" t="str">
        <f>IFERROR(N35/L35,"")</f>
        <v/>
      </c>
      <c r="P35" s="109"/>
      <c r="Q35" s="103"/>
      <c r="R35" s="96"/>
      <c r="S35" s="80"/>
    </row>
    <row r="36" spans="1:19" ht="13.5" customHeight="1">
      <c r="A36" s="54">
        <v>2</v>
      </c>
      <c r="B36" s="60" t="s">
        <v>554</v>
      </c>
      <c r="C36" s="125">
        <f>IF(AND($C$23=TRUE,$G$23=FALSE),COUNTIF('LKD B'!$T$67:$T$97,"1"),IF(AND($C$23=FALSE,$G$23=TRUE),COUNTIF('LKD B'!$V$67:$V$97,"1"),""))</f>
        <v>11</v>
      </c>
      <c r="D36" s="163">
        <f>IF(AND($C$23=TRUE,$G$23=FALSE),COUNTIF('LKD B'!$U$67:$U$97,3)+COUNTIF('LKD B'!$U$67:$U$97,4),IF(AND($C$23=FALSE,$G$23=TRUE),COUNTIF('LKD B'!$W$67:$W$97,3)+COUNTIF('LKD B'!$W$67:$W$97,4),""))</f>
        <v>9</v>
      </c>
      <c r="E36" s="173"/>
      <c r="F36" s="126">
        <f>IF(AND($C$23=TRUE,$G$23=FALSE),COUNTIF('LKD B'!$U$67:$U$97,4),IF(AND($C$23=FALSE,$G$23=TRUE),COUNTIF('LKD B'!$W$67:$W$97,4),""))</f>
        <v>0</v>
      </c>
      <c r="G36" s="127">
        <f t="shared" ref="G36:G43" si="2">IFERROR(F36/D36,"")</f>
        <v>0</v>
      </c>
      <c r="H36" s="131"/>
      <c r="I36" s="132"/>
      <c r="J36" s="133"/>
      <c r="K36" s="54">
        <f>IF(AND($C$23=TRUE,$G$23=FALSE),COUNTIF('LKD B'!$T$67:$T$97,"2"),IF(AND($C$23=FALSE,$G$23=TRUE),COUNTIF('LKD B'!$V$67:$V$97,"2"),""))</f>
        <v>0</v>
      </c>
      <c r="L36" s="168">
        <f>IF(AND($C$23=TRUE,$G$23=FALSE),COUNTIF('LKD B'!$U$67:$U$97,5)+COUNTIF('LKD B'!$U$67:$U$97,6),IF(AND($C$23=FALSE,$G$23=TRUE),COUNTIF('LKD B'!$W$67:$W$97,5)+COUNTIF('LKD B'!$W$67:$W$97,6),""))</f>
        <v>0</v>
      </c>
      <c r="M36" s="178"/>
      <c r="N36" s="55">
        <f>IF(AND($C$23=TRUE,$G$23=FALSE),COUNTIF('LKD B'!$U$67:$U$97,6),IF(AND($C$23=FALSE,$G$23=TRUE),COUNTIF('LKD B'!$W$67:$W$97,6),""))</f>
        <v>0</v>
      </c>
      <c r="O36" s="108" t="str">
        <f t="shared" ref="O36:O43" si="3">IFERROR(N36/L36,"")</f>
        <v/>
      </c>
      <c r="P36" s="97"/>
      <c r="Q36" s="97"/>
      <c r="R36" s="98"/>
      <c r="S36" s="80"/>
    </row>
    <row r="37" spans="1:19" ht="13.5" customHeight="1">
      <c r="A37" s="54">
        <v>3</v>
      </c>
      <c r="B37" s="60" t="s">
        <v>555</v>
      </c>
      <c r="C37" s="125">
        <f>IF(AND($C$23=TRUE,$G$23=FALSE),COUNTIF('LKD B'!$T$99:$T$224,"1"),IF(AND($C$23=FALSE,$G$23=TRUE),COUNTIF('LKD B'!$V$99:$V$224,"1"),""))</f>
        <v>4</v>
      </c>
      <c r="D37" s="163">
        <f>IF(AND($C$23=TRUE,$G$23=FALSE),COUNTIF('LKD B'!$U$99:$U$224,3)+COUNTIF('LKD B'!$U$99:$U$224,4),IF(AND($C$23=FALSE,$G$23=TRUE),COUNTIF('LKD B'!$W$99:$W$224,3)+COUNTIF('LKD B'!$W$99:$W$224,4),""))</f>
        <v>2</v>
      </c>
      <c r="E37" s="173"/>
      <c r="F37" s="126">
        <f>IF(AND($C$23=TRUE,$G$23=FALSE),COUNTIF('LKD B'!$U$99:$U$224,4),IF(AND($C$23=FALSE,$G$23=TRUE),COUNTIF('LKD B'!$W$99:$W$224,4),""))</f>
        <v>0</v>
      </c>
      <c r="G37" s="127">
        <f t="shared" si="2"/>
        <v>0</v>
      </c>
      <c r="H37" s="131"/>
      <c r="I37" s="132"/>
      <c r="J37" s="133"/>
      <c r="K37" s="54">
        <f>IF(AND($C$23=TRUE,$G$23=FALSE),COUNTIF('LKD B'!$T$99:$T$224,"2"),IF(AND($C$23=FALSE,$G$23=TRUE),COUNTIF('LKD B'!$V$99:$V$224,"2"),""))</f>
        <v>16</v>
      </c>
      <c r="L37" s="168">
        <f>IF(AND($C$23=TRUE,$G$23=FALSE),COUNTIF('LKD B'!$U$99:$U$224,5)+COUNTIF('LKD B'!$U$99:$U$224,6),IF(AND($C$23=FALSE,$G$23=TRUE),COUNTIF('LKD B'!$W$99:$W$224,5)+COUNTIF('LKD B'!$W$99:$W$224,6),""))</f>
        <v>12</v>
      </c>
      <c r="M37" s="178"/>
      <c r="N37" s="55">
        <f>IF(AND($C$23=TRUE,$G$23=FALSE),COUNTIF('LKD B'!$U$99:$U$224,6),IF(AND($C$23=FALSE,$G$23=TRUE),COUNTIF('LKD B'!$W$99:$W$224,6),""))</f>
        <v>1</v>
      </c>
      <c r="O37" s="108">
        <f t="shared" si="3"/>
        <v>8.3333333333333329E-2</v>
      </c>
      <c r="P37" s="99"/>
      <c r="Q37" s="99"/>
      <c r="R37" s="100"/>
      <c r="S37" s="81"/>
    </row>
    <row r="38" spans="1:19" ht="13.5" customHeight="1">
      <c r="A38" s="54">
        <v>4</v>
      </c>
      <c r="B38" s="60" t="s">
        <v>556</v>
      </c>
      <c r="C38" s="125">
        <f>IF(AND($C$23=TRUE,$G$23=FALSE),COUNTIF('LKD B'!$T$226:$T$227,"1"),IF(AND($C$23=FALSE,$G$23=TRUE),COUNTIF('LKD B'!$V$226:$V$227,"1"),""))</f>
        <v>0</v>
      </c>
      <c r="D38" s="163">
        <f>IF(AND($C$23=TRUE,$G$23=FALSE),COUNTIF('LKD B'!$U$226:$U$227,3)+COUNTIF('LKD B'!$U$226:$U$227,4),IF(AND($C$23=FALSE,$G$23=TRUE),COUNTIF('LKD B'!$W$226:$W$227,3)+COUNTIF('LKD B'!$W$226:$W$227,4),""))</f>
        <v>0</v>
      </c>
      <c r="E38" s="173"/>
      <c r="F38" s="126">
        <f>IF(AND($C$23=TRUE,$G$23=FALSE),COUNTIF('LKD B'!$U$226:$U$227,4),IF(AND($C$23=FALSE,$G$23=TRUE),COUNTIF('LKD B'!$W$226:$W$227,4),""))</f>
        <v>0</v>
      </c>
      <c r="G38" s="127" t="str">
        <f t="shared" si="2"/>
        <v/>
      </c>
      <c r="H38" s="131"/>
      <c r="I38" s="132"/>
      <c r="J38" s="133"/>
      <c r="K38" s="54">
        <f>IF(AND($C$23=TRUE,$G$23=FALSE),COUNTIF('LKD B'!$T$226:$T$227,"2"),IF(AND($C$23=FALSE,$G$23=TRUE),COUNTIF('LKD B'!$V$226:$V$227,"2"),""))</f>
        <v>0</v>
      </c>
      <c r="L38" s="168">
        <f>IF(AND($C$23=TRUE,$G$23=FALSE),COUNTIF('LKD B'!$U$226:$U$227,5)+COUNTIF('LKD B'!$U$226:$U$227,6),IF(AND($C$23=FALSE,$G$23=TRUE),COUNTIF('LKD B'!$W$226:$W$227,5)+COUNTIF('LKD B'!$W$226:$W$227,6),""))</f>
        <v>0</v>
      </c>
      <c r="M38" s="178"/>
      <c r="N38" s="55">
        <f>IF(AND($C$23=TRUE,$G$23=FALSE),COUNTIF('LKD B'!$U$226:$U$227,6),IF(AND($C$23=FALSE,$G$23=TRUE),COUNTIF('LKD B'!$W$226:$W$227,6),""))</f>
        <v>0</v>
      </c>
      <c r="O38" s="108" t="str">
        <f t="shared" si="3"/>
        <v/>
      </c>
      <c r="P38" s="99"/>
      <c r="Q38" s="99"/>
      <c r="R38" s="100"/>
      <c r="S38" s="81"/>
    </row>
    <row r="39" spans="1:19" ht="13.5">
      <c r="A39" s="54">
        <v>5</v>
      </c>
      <c r="B39" s="60" t="s">
        <v>557</v>
      </c>
      <c r="C39" s="125">
        <f>IF(AND($C$23=TRUE,$G$23=FALSE),COUNTIF('LKD B'!$T$229:$T$248,"1"),IF(AND($C$23=FALSE,$G$23=TRUE),COUNTIF('LKD B'!$V$229:$V$248,"1"),""))</f>
        <v>6</v>
      </c>
      <c r="D39" s="163">
        <f>IF(AND($C$23=TRUE,$G$23=FALSE),COUNTIF('LKD B'!$U$229:$U$248,3)+COUNTIF('LKD B'!$U$229:$U$248,4),IF(AND($C$23=FALSE,$G$23=TRUE),COUNTIF('LKD B'!$W$229:$W$248,3)+COUNTIF('LKD B'!$W$229:$W$248,4),""))</f>
        <v>0</v>
      </c>
      <c r="E39" s="173"/>
      <c r="F39" s="126">
        <f>IF(AND($C$23=TRUE,$G$23=FALSE),COUNTIF('LKD B'!$U$229:$U$248,4),IF(AND($C$23=FALSE,$G$23=TRUE),COUNTIF('LKD B'!$W$229:$W$248,4),""))</f>
        <v>0</v>
      </c>
      <c r="G39" s="127" t="str">
        <f t="shared" si="2"/>
        <v/>
      </c>
      <c r="H39" s="131"/>
      <c r="I39" s="132"/>
      <c r="J39" s="133"/>
      <c r="K39" s="54">
        <f>IF(AND($C$23=TRUE,$G$23=FALSE),COUNTIF('LKD B'!$T$229:$T$248,"2"),IF(AND($C$23=FALSE,$G$23=TRUE),COUNTIF('LKD B'!$V$229:$V$248,"2"),""))</f>
        <v>4</v>
      </c>
      <c r="L39" s="168">
        <f>IF(AND($C$23=TRUE,$G$23=FALSE),COUNTIF('LKD B'!$U$229:$U$248,5)+COUNTIF('LKD B'!$U$229:$U$248,6),IF(AND($C$23=FALSE,$G$23=TRUE),COUNTIF('LKD B'!$W$229:$W$248,5)+COUNTIF('LKD B'!$W$229:$W$248,6),""))</f>
        <v>0</v>
      </c>
      <c r="M39" s="178"/>
      <c r="N39" s="55">
        <f>IF(AND($C$23=TRUE,$G$23=FALSE),COUNTIF('LKD B'!$U$229:$U$248,6),IF(AND($C$23=FALSE,$G$23=TRUE),COUNTIF('LKD B'!$W$229:$W$248,6),""))</f>
        <v>0</v>
      </c>
      <c r="O39" s="108" t="str">
        <f t="shared" si="3"/>
        <v/>
      </c>
      <c r="P39" s="97"/>
      <c r="Q39" s="97"/>
      <c r="R39" s="98"/>
      <c r="S39" s="81"/>
    </row>
    <row r="40" spans="1:19" ht="13.5">
      <c r="A40" s="54">
        <v>6</v>
      </c>
      <c r="B40" s="60" t="s">
        <v>558</v>
      </c>
      <c r="C40" s="125">
        <f>IF(AND($C$23=TRUE,$G$23=FALSE),COUNTIF('LKD B'!$T$250:$T$264,"1"),IF(AND($C$23=FALSE,$G$23=TRUE),COUNTIF('LKD B'!$V$250:$V$264,"1"),""))</f>
        <v>0</v>
      </c>
      <c r="D40" s="163">
        <f>IF(AND($C$23=TRUE,$G$23=FALSE),COUNTIF('LKD B'!$U$250:$U$264,3)+COUNTIF('LKD B'!$U$250:$U$264,4),IF(AND($C$23=FALSE,$G$23=TRUE),COUNTIF('LKD B'!$W$250:$W$264,3)+COUNTIF('LKD B'!$W$250:$W$264,4),""))</f>
        <v>0</v>
      </c>
      <c r="E40" s="173"/>
      <c r="F40" s="126">
        <f>IF(AND($C$23=TRUE,$G$23=FALSE),COUNTIF('LKD B'!$U$250:$U$264,4),IF(AND($C$23=FALSE,$G$23=TRUE),COUNTIF('LKD B'!$W$250:$W$264,4),""))</f>
        <v>0</v>
      </c>
      <c r="G40" s="127" t="str">
        <f>IFERROR(F40/D40,"")</f>
        <v/>
      </c>
      <c r="H40" s="131"/>
      <c r="I40" s="132"/>
      <c r="J40" s="133"/>
      <c r="K40" s="54">
        <f>IF(AND($C$23=TRUE,$G$23=FALSE),COUNTIF('LKD B'!$T$250:$T$264,"2"),IF(AND($C$23=FALSE,$G$23=TRUE),COUNTIF('LKD B'!$V$250:$V$264,"2"),""))</f>
        <v>1</v>
      </c>
      <c r="L40" s="168">
        <f>IF(AND($C$23=TRUE,$G$23=FALSE),COUNTIF('LKD B'!$U$250:$U$264,5)+COUNTIF('LKD B'!$U$250:$U$264,6),IF(AND($C$23=FALSE,$G$23=TRUE),COUNTIF('LKD B'!$W$250:$W$264,5)+COUNTIF('LKD B'!$W$250:$W$264,6),""))</f>
        <v>0</v>
      </c>
      <c r="M40" s="178"/>
      <c r="N40" s="55">
        <f>IF(AND($C$23=TRUE,$G$23=FALSE),COUNTIF('LKD B'!$U$250:$U$264,6),IF(AND($C$23=FALSE,$G$23=TRUE),COUNTIF('LKD B'!$W$250:$W$264,6),""))</f>
        <v>0</v>
      </c>
      <c r="O40" s="108" t="str">
        <f t="shared" si="3"/>
        <v/>
      </c>
      <c r="P40" s="97"/>
      <c r="Q40" s="97"/>
      <c r="R40" s="98"/>
      <c r="S40" s="81"/>
    </row>
    <row r="41" spans="1:19" ht="13.5">
      <c r="A41" s="54">
        <v>7</v>
      </c>
      <c r="B41" s="60" t="s">
        <v>559</v>
      </c>
      <c r="C41" s="125">
        <f>IF(AND($C$23=TRUE,$G$23=FALSE),COUNTIF('LKD B'!$T$266:$T$293,"1"),IF(AND($C$23=FALSE,$G$23=TRUE),COUNTIF('LKD B'!$V$266:$V$293,"1"),""))</f>
        <v>0</v>
      </c>
      <c r="D41" s="163">
        <f>IF(AND($C$23=TRUE,$G$23=FALSE),COUNTIF('LKD B'!$U$266:$U$293,3)+COUNTIF('LKD B'!$U$266:$U$293,4),IF(AND($C$23=FALSE,$G$23=TRUE),COUNTIF('LKD B'!$W$266:$W$293,3)+COUNTIF('LKD B'!$W$266:$W$293,4),""))</f>
        <v>0</v>
      </c>
      <c r="E41" s="173"/>
      <c r="F41" s="126">
        <f>IF(AND($C$23=TRUE,$G$23=FALSE),COUNTIF('LKD B'!$U$266:$U$293,4),IF(AND($C$23=FALSE,$G$23=TRUE),COUNTIF('LKD B'!$W$266:$W$293,4),""))</f>
        <v>0</v>
      </c>
      <c r="G41" s="127" t="str">
        <f t="shared" si="2"/>
        <v/>
      </c>
      <c r="H41" s="131"/>
      <c r="I41" s="132"/>
      <c r="J41" s="133"/>
      <c r="K41" s="54">
        <f>IF(AND($C$23=TRUE,$G$23=FALSE),COUNTIF('LKD B'!$T$266:$T$293,"2"),IF(AND($C$23=FALSE,$G$23=TRUE),COUNTIF('LKD B'!$V$266:$V$293,"2"),""))</f>
        <v>0</v>
      </c>
      <c r="L41" s="168">
        <f>IF(AND($C$23=TRUE,$G$23=FALSE),COUNTIF('LKD B'!$U$266:$U$293,5)+COUNTIF('LKD B'!$U$266:$U$293,6),IF(AND($C$23=FALSE,$G$23=TRUE),COUNTIF('LKD B'!$W$266:$W$293,5)+COUNTIF('LKD B'!$W$266:$W$293,6),""))</f>
        <v>0</v>
      </c>
      <c r="M41" s="178"/>
      <c r="N41" s="55">
        <f>IF(AND($C$23=TRUE,$G$23=FALSE),COUNTIF('LKD B'!$U$266:$U$293,6),IF(AND($C$23=FALSE,$G$23=TRUE),COUNTIF('LKD B'!$W$266:$W$293,6),""))</f>
        <v>0</v>
      </c>
      <c r="O41" s="108" t="str">
        <f t="shared" si="3"/>
        <v/>
      </c>
      <c r="P41" s="97"/>
      <c r="Q41" s="97"/>
      <c r="R41" s="98"/>
      <c r="S41" s="81"/>
    </row>
    <row r="42" spans="1:19" ht="13.5">
      <c r="A42" s="76">
        <v>8</v>
      </c>
      <c r="B42" s="77" t="s">
        <v>560</v>
      </c>
      <c r="C42" s="134">
        <f>IF(AND($C$23=TRUE,$G$23=FALSE),COUNTIF('LKD B'!$T$299:$T$312,"1"),IF(AND($C$23=FALSE,$G$23=TRUE),COUNTIF('LKD B'!$V$299:$V$312,"1"),""))</f>
        <v>1</v>
      </c>
      <c r="D42" s="164">
        <f>IF(AND($C$23=TRUE,$G$23=FALSE),COUNTIF('LKD B'!$U$299:$U$312,3)+COUNTIF('LKD B'!$U$299:$U$312,4),IF(AND($C$23=FALSE,$G$23=TRUE),COUNTIF('LKD B'!$W$299:$W$312,3)+COUNTIF('LKD B'!$W$299:$W$312,4),""))</f>
        <v>0</v>
      </c>
      <c r="E42" s="174"/>
      <c r="F42" s="135">
        <f>IF(AND($C$23=TRUE,$G$23=FALSE),COUNTIF('LKD B'!$U$299:$U$312,4),IF(AND($C$23=FALSE,$G$23=TRUE),COUNTIF('LKD B'!$W$299:$W$312,4),""))</f>
        <v>0</v>
      </c>
      <c r="G42" s="127" t="str">
        <f t="shared" si="2"/>
        <v/>
      </c>
      <c r="H42" s="131"/>
      <c r="I42" s="132"/>
      <c r="J42" s="133"/>
      <c r="K42" s="76">
        <f>IF(AND($C$23=TRUE,$G$23=FALSE),COUNTIF('LKD B'!$T$299:$T$312,"2"),IF(AND($C$23=FALSE,$G$23=TRUE),COUNTIF('LKD B'!$V$299:$V$312,"2"),""))</f>
        <v>0</v>
      </c>
      <c r="L42" s="169">
        <f>IF(AND($C$23=TRUE,$G$23=FALSE),COUNTIF('LKD B'!$U$299:$U$312,5)+COUNTIF('LKD B'!$U$299:$U$312,6),IF(AND($C$23=FALSE,$G$23=TRUE),COUNTIF('LKD B'!$W$299:$W$312,5)+COUNTIF('LKD B'!$W$299:$W$312,6),""))</f>
        <v>0</v>
      </c>
      <c r="M42" s="179"/>
      <c r="N42" s="78">
        <f>IF(AND($C$23=TRUE,$G$23=FALSE),COUNTIF('LKD B'!$U$299:$U$312,6),IF(AND($C$23=FALSE,$G$23=TRUE),COUNTIF('LKD B'!$W$299:$W$312,6),""))</f>
        <v>0</v>
      </c>
      <c r="O42" s="108" t="str">
        <f t="shared" si="3"/>
        <v/>
      </c>
      <c r="P42" s="99"/>
      <c r="Q42" s="99"/>
      <c r="R42" s="100"/>
      <c r="S42" s="82"/>
    </row>
    <row r="43" spans="1:19" ht="14.25" thickBot="1">
      <c r="A43" s="70">
        <v>9</v>
      </c>
      <c r="B43" s="71" t="s">
        <v>561</v>
      </c>
      <c r="C43" s="136">
        <f>IF(AND($C$23=TRUE,$G$23=FALSE),COUNTIF('LKD B'!$T$316:$T$339,"1"),IF(AND($C$23=FALSE,$G$23=TRUE),COUNTIF('LKD B'!$V$316:$V$339,"1"),""))</f>
        <v>0</v>
      </c>
      <c r="D43" s="140">
        <f>IF(AND($C$23=TRUE,$G$23=FALSE),COUNTIF('LKD B'!$U$316:$U$339,3)+COUNTIF('LKD B'!$U$316:$U$339,4),IF(AND($C$23=FALSE,$G$23=TRUE),COUNTIF('LKD B'!$W$316:$W$339,3)+COUNTIF('LKD B'!$W$316:$W$339,4),""))</f>
        <v>0</v>
      </c>
      <c r="E43" s="175"/>
      <c r="F43" s="137">
        <f>IF(AND($C$23=TRUE,$G$23=FALSE),COUNTIF('LKD B'!$U$316:$U$339,4),IF(AND($C$23=FALSE,$G$23=TRUE),COUNTIF('LKD B'!$W$316:$W$339,4),""))</f>
        <v>0</v>
      </c>
      <c r="G43" s="138" t="str">
        <f t="shared" si="2"/>
        <v/>
      </c>
      <c r="H43" s="139"/>
      <c r="I43" s="140"/>
      <c r="J43" s="141"/>
      <c r="K43" s="70">
        <f>IF(AND($C$23=TRUE,$G$23=FALSE),COUNTIF('LKD B'!$T$316:$T$339,"2"),IF(AND($C$23=FALSE,$G$23=TRUE),COUNTIF('LKD B'!$V$316:$V$339,"2"),""))</f>
        <v>0</v>
      </c>
      <c r="L43" s="170">
        <f>IF(AND($C$23=TRUE,$G$23=FALSE),COUNTIF('LKD B'!$U$316:$U$339,5)+COUNTIF('LKD B'!$U$316:$U$339,6),IF(AND($C$23=FALSE,$G$23=TRUE),COUNTIF('LKD B'!$W$316:$W$339,5)+COUNTIF('LKD B'!$W$316:$W$339,6),""))</f>
        <v>0</v>
      </c>
      <c r="M43" s="180"/>
      <c r="N43" s="72">
        <f>IF(AND($C$23=TRUE,$G$23=FALSE),COUNTIF('LKD B'!$U$316:$U$339,6),IF(AND($C$23=FALSE,$G$23=TRUE),COUNTIF('LKD B'!$W$316:$W$339,6),""))</f>
        <v>0</v>
      </c>
      <c r="O43" s="95" t="str">
        <f t="shared" si="3"/>
        <v/>
      </c>
      <c r="P43" s="101"/>
      <c r="Q43" s="101"/>
      <c r="R43" s="102"/>
      <c r="S43" s="83"/>
    </row>
    <row r="46" spans="1:19">
      <c r="B46" s="193" t="s">
        <v>562</v>
      </c>
    </row>
  </sheetData>
  <mergeCells count="102">
    <mergeCell ref="A22:B24"/>
    <mergeCell ref="A26:A29"/>
    <mergeCell ref="B26:B29"/>
    <mergeCell ref="C26:J26"/>
    <mergeCell ref="K26:R26"/>
    <mergeCell ref="D29:E29"/>
    <mergeCell ref="D28:E28"/>
    <mergeCell ref="D27:E27"/>
    <mergeCell ref="B30:B34"/>
    <mergeCell ref="C31:C33"/>
    <mergeCell ref="E31:E33"/>
    <mergeCell ref="G31:G33"/>
    <mergeCell ref="K31:K33"/>
    <mergeCell ref="F31:F33"/>
    <mergeCell ref="M31:M33"/>
    <mergeCell ref="O31:O33"/>
    <mergeCell ref="G28:J28"/>
    <mergeCell ref="O28:R28"/>
    <mergeCell ref="C22:R22"/>
    <mergeCell ref="B7:B11"/>
    <mergeCell ref="G8:G10"/>
    <mergeCell ref="O8:O10"/>
    <mergeCell ref="A1:B2"/>
    <mergeCell ref="C2:G2"/>
    <mergeCell ref="A4:A6"/>
    <mergeCell ref="B4:B6"/>
    <mergeCell ref="S4:S6"/>
    <mergeCell ref="C4:J4"/>
    <mergeCell ref="K4:R4"/>
    <mergeCell ref="M5:N5"/>
    <mergeCell ref="K5:L5"/>
    <mergeCell ref="C1:R1"/>
    <mergeCell ref="G5:J5"/>
    <mergeCell ref="G6:J6"/>
    <mergeCell ref="O5:R5"/>
    <mergeCell ref="O6:R6"/>
    <mergeCell ref="S31:S33"/>
    <mergeCell ref="C6:D6"/>
    <mergeCell ref="C5:D5"/>
    <mergeCell ref="E6:F6"/>
    <mergeCell ref="E5:F5"/>
    <mergeCell ref="C8:D10"/>
    <mergeCell ref="C11:D11"/>
    <mergeCell ref="C7:D7"/>
    <mergeCell ref="E8:F10"/>
    <mergeCell ref="E11:F11"/>
    <mergeCell ref="E7:F7"/>
    <mergeCell ref="C12:D12"/>
    <mergeCell ref="E20:F20"/>
    <mergeCell ref="E19:F19"/>
    <mergeCell ref="E18:F18"/>
    <mergeCell ref="S26:S29"/>
    <mergeCell ref="G27:J27"/>
    <mergeCell ref="O27:R27"/>
    <mergeCell ref="G29:J29"/>
    <mergeCell ref="O29:R29"/>
    <mergeCell ref="E17:F17"/>
    <mergeCell ref="E16:F16"/>
    <mergeCell ref="E15:F15"/>
    <mergeCell ref="E14:F14"/>
    <mergeCell ref="C15:D15"/>
    <mergeCell ref="C14:D14"/>
    <mergeCell ref="C13:D13"/>
    <mergeCell ref="D31:D33"/>
    <mergeCell ref="M6:N6"/>
    <mergeCell ref="K6:L6"/>
    <mergeCell ref="K11:L11"/>
    <mergeCell ref="K7:L7"/>
    <mergeCell ref="K8:L10"/>
    <mergeCell ref="M11:N11"/>
    <mergeCell ref="M7:N7"/>
    <mergeCell ref="M8:N10"/>
    <mergeCell ref="M12:N12"/>
    <mergeCell ref="M13:N13"/>
    <mergeCell ref="M14:N14"/>
    <mergeCell ref="M15:N15"/>
    <mergeCell ref="C20:D20"/>
    <mergeCell ref="C19:D19"/>
    <mergeCell ref="C18:D18"/>
    <mergeCell ref="C17:D17"/>
    <mergeCell ref="C16:D16"/>
    <mergeCell ref="E13:F13"/>
    <mergeCell ref="E12:F12"/>
    <mergeCell ref="N31:N33"/>
    <mergeCell ref="K15:L15"/>
    <mergeCell ref="K14:L14"/>
    <mergeCell ref="K13:L13"/>
    <mergeCell ref="K12:L12"/>
    <mergeCell ref="L31:L33"/>
    <mergeCell ref="L27:M27"/>
    <mergeCell ref="L28:M28"/>
    <mergeCell ref="L29:M29"/>
    <mergeCell ref="K20:L20"/>
    <mergeCell ref="K19:L19"/>
    <mergeCell ref="K18:L18"/>
    <mergeCell ref="K17:L17"/>
    <mergeCell ref="K16:L16"/>
    <mergeCell ref="M16:N16"/>
    <mergeCell ref="M17:N17"/>
    <mergeCell ref="M18:N18"/>
    <mergeCell ref="M19:N19"/>
    <mergeCell ref="M20:N20"/>
  </mergeCells>
  <conditionalFormatting sqref="C38:F38 C40:F41 C43:F43">
    <cfRule type="cellIs" dxfId="345" priority="1" operator="equal">
      <formula>0</formula>
    </cfRule>
  </conditionalFormatting>
  <conditionalFormatting sqref="G8:G20">
    <cfRule type="cellIs" dxfId="344" priority="17" operator="equal">
      <formula>0</formula>
    </cfRule>
  </conditionalFormatting>
  <conditionalFormatting sqref="G31 O31:O33">
    <cfRule type="cellIs" dxfId="343" priority="10" operator="equal">
      <formula>0</formula>
    </cfRule>
  </conditionalFormatting>
  <conditionalFormatting sqref="H13:H20">
    <cfRule type="cellIs" dxfId="342" priority="24" stopIfTrue="1" operator="greaterThan">
      <formula>0.3</formula>
    </cfRule>
  </conditionalFormatting>
  <conditionalFormatting sqref="H36:H43">
    <cfRule type="cellIs" dxfId="341" priority="14" stopIfTrue="1" operator="greaterThan">
      <formula>0.3</formula>
    </cfRule>
  </conditionalFormatting>
  <conditionalFormatting sqref="I8:I10 Q8:Q10">
    <cfRule type="cellIs" dxfId="340" priority="20" operator="equal">
      <formula>3</formula>
    </cfRule>
    <cfRule type="cellIs" dxfId="339" priority="21" operator="equal">
      <formula>2</formula>
    </cfRule>
    <cfRule type="cellIs" dxfId="338" priority="22" operator="equal">
      <formula>1</formula>
    </cfRule>
  </conditionalFormatting>
  <conditionalFormatting sqref="I31:I33 Q31:Q33">
    <cfRule type="cellIs" dxfId="337" priority="11" operator="equal">
      <formula>3</formula>
    </cfRule>
    <cfRule type="cellIs" dxfId="336" priority="12" operator="equal">
      <formula>2</formula>
    </cfRule>
    <cfRule type="cellIs" dxfId="335" priority="13" operator="equal">
      <formula>1</formula>
    </cfRule>
  </conditionalFormatting>
  <conditionalFormatting sqref="K15 M15 M19 K19:K20">
    <cfRule type="cellIs" dxfId="334" priority="16" operator="equal">
      <formula>0</formula>
    </cfRule>
  </conditionalFormatting>
  <conditionalFormatting sqref="K35">
    <cfRule type="cellIs" dxfId="333" priority="3" operator="equal">
      <formula>0</formula>
    </cfRule>
  </conditionalFormatting>
  <conditionalFormatting sqref="K36:N36 K38:N38 K41:N43">
    <cfRule type="cellIs" dxfId="332" priority="5" operator="equal">
      <formula>0</formula>
    </cfRule>
  </conditionalFormatting>
  <conditionalFormatting sqref="L35:N35">
    <cfRule type="expression" dxfId="331" priority="4">
      <formula>$K$35=0</formula>
    </cfRule>
  </conditionalFormatting>
  <conditionalFormatting sqref="O8:O10">
    <cfRule type="cellIs" dxfId="330" priority="6" operator="equal">
      <formula>0</formula>
    </cfRule>
  </conditionalFormatting>
  <conditionalFormatting sqref="O12:O20">
    <cfRule type="cellIs" dxfId="329" priority="7" operator="equal">
      <formula>0</formula>
    </cfRule>
  </conditionalFormatting>
  <conditionalFormatting sqref="Q11:R11 R9:R10">
    <cfRule type="iconSet" priority="707">
      <iconSet iconSet="3TrafficLights2" reverse="1">
        <cfvo type="percent" val="0"/>
        <cfvo type="num" val="2"/>
        <cfvo type="num" val="3"/>
      </iconSet>
    </cfRule>
  </conditionalFormatting>
  <conditionalFormatting sqref="Q34:R34 R32:R33">
    <cfRule type="iconSet" priority="15">
      <iconSet iconSet="3TrafficLights2" reverse="1">
        <cfvo type="percent" val="0"/>
        <cfvo type="num" val="2"/>
        <cfvo type="num" val="3"/>
      </iconSet>
    </cfRule>
  </conditionalFormatting>
  <pageMargins left="0.23622047244094491" right="0.23622047244094491" top="0.31496062992125984" bottom="0.43307086614173229" header="0.31496062992125984" footer="0.31496062992125984"/>
  <pageSetup paperSize="9" scale="91" orientation="landscape" r:id="rId1"/>
  <headerFooter>
    <oddFooter>&amp;L&amp;8&amp;K00-014PL-EC-2013&amp;R&amp;8&amp;K00-034STRONA 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28575</xdr:colOff>
                    <xdr:row>21</xdr:row>
                    <xdr:rowOff>228600</xdr:rowOff>
                  </from>
                  <to>
                    <xdr:col>6</xdr:col>
                    <xdr:colOff>28575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5</xdr:col>
                    <xdr:colOff>257175</xdr:colOff>
                    <xdr:row>21</xdr:row>
                    <xdr:rowOff>219075</xdr:rowOff>
                  </from>
                  <to>
                    <xdr:col>10</xdr:col>
                    <xdr:colOff>561975</xdr:colOff>
                    <xdr:row>23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1:AA340"/>
  <sheetViews>
    <sheetView showGridLines="0" tabSelected="1" topLeftCell="A72" zoomScale="115" zoomScaleNormal="115" zoomScaleSheetLayoutView="80" zoomScalePageLayoutView="80" workbookViewId="0">
      <selection activeCell="H83" sqref="H83"/>
    </sheetView>
  </sheetViews>
  <sheetFormatPr defaultColWidth="8.85546875" defaultRowHeight="16.5" outlineLevelRow="1" outlineLevelCol="2"/>
  <cols>
    <col min="1" max="1" width="2.42578125" style="26" customWidth="1"/>
    <col min="2" max="2" width="8.7109375" customWidth="1"/>
    <col min="3" max="3" width="14.28515625" customWidth="1"/>
    <col min="4" max="4" width="53.7109375" customWidth="1"/>
    <col min="5" max="5" width="15.42578125" customWidth="1" outlineLevel="1"/>
    <col min="6" max="7" width="8.42578125" customWidth="1" outlineLevel="1"/>
    <col min="8" max="8" width="43.140625" style="25" customWidth="1" outlineLevel="1"/>
    <col min="9" max="9" width="8.42578125" customWidth="1" outlineLevel="1"/>
    <col min="10" max="10" width="5.7109375" customWidth="1" outlineLevel="1"/>
    <col min="11" max="11" width="6.140625" customWidth="1" outlineLevel="1"/>
    <col min="12" max="12" width="4.85546875" style="58" customWidth="1" outlineLevel="1"/>
    <col min="13" max="14" width="4.42578125" style="58" customWidth="1" outlineLevel="1"/>
    <col min="15" max="15" width="40.42578125" customWidth="1" outlineLevel="1"/>
    <col min="16" max="16" width="5.140625" customWidth="1" outlineLevel="1"/>
    <col min="17" max="17" width="20.42578125" customWidth="1" outlineLevel="1"/>
    <col min="18" max="18" width="14.7109375" style="27" customWidth="1" outlineLevel="1"/>
    <col min="19" max="19" width="10" style="27" customWidth="1" outlineLevel="2"/>
    <col min="20" max="23" width="10" customWidth="1" outlineLevel="2"/>
    <col min="24" max="24" width="9.140625" customWidth="1" outlineLevel="1"/>
    <col min="25" max="25" width="19.140625" customWidth="1"/>
  </cols>
  <sheetData>
    <row r="1" spans="1:27" ht="148.5" customHeight="1" thickBot="1">
      <c r="B1" s="278"/>
      <c r="C1" s="279"/>
      <c r="D1" s="279"/>
      <c r="E1" s="279"/>
      <c r="F1" s="279"/>
      <c r="G1" s="279"/>
      <c r="H1" s="334"/>
      <c r="I1" s="279"/>
      <c r="J1" s="279"/>
      <c r="K1" s="279"/>
      <c r="L1" s="279"/>
      <c r="M1" s="279"/>
      <c r="N1" s="279"/>
      <c r="O1" s="280"/>
    </row>
    <row r="2" spans="1:27" ht="29.25" customHeight="1">
      <c r="A2"/>
      <c r="B2" s="752" t="s">
        <v>0</v>
      </c>
      <c r="C2" s="752"/>
      <c r="D2" s="752"/>
      <c r="E2" s="752"/>
      <c r="F2" s="752"/>
      <c r="G2" s="752"/>
      <c r="H2" s="752"/>
      <c r="I2" s="752"/>
      <c r="J2" s="752"/>
      <c r="K2" s="752"/>
      <c r="L2" s="752"/>
      <c r="M2" s="752"/>
      <c r="N2" s="752"/>
      <c r="O2" s="752"/>
      <c r="P2" s="28"/>
      <c r="Q2" s="720" t="s">
        <v>53</v>
      </c>
      <c r="R2" s="721"/>
      <c r="S2" s="721"/>
      <c r="T2" s="721"/>
      <c r="U2" s="721"/>
      <c r="V2" s="721"/>
      <c r="W2" s="722"/>
    </row>
    <row r="3" spans="1:27" ht="15" customHeight="1">
      <c r="A3"/>
      <c r="B3" s="293" t="s">
        <v>701</v>
      </c>
      <c r="C3" s="24"/>
      <c r="D3" s="24"/>
      <c r="E3" s="20"/>
      <c r="F3" s="21"/>
      <c r="G3" s="21"/>
      <c r="H3" s="22"/>
      <c r="I3" s="21"/>
      <c r="J3" s="22"/>
      <c r="K3" s="22"/>
      <c r="L3" s="57"/>
      <c r="M3" s="56"/>
      <c r="N3" s="56"/>
      <c r="O3" s="23"/>
      <c r="P3" s="23"/>
      <c r="Q3" s="723"/>
      <c r="R3" s="724"/>
      <c r="S3" s="724"/>
      <c r="T3" s="724"/>
      <c r="U3" s="724"/>
      <c r="V3" s="724"/>
      <c r="W3" s="725"/>
    </row>
    <row r="4" spans="1:27" ht="14.25" customHeight="1">
      <c r="B4" s="294" t="s">
        <v>940</v>
      </c>
      <c r="C4" s="759" t="s">
        <v>941</v>
      </c>
      <c r="D4" s="759"/>
      <c r="E4" s="20"/>
      <c r="F4" s="21"/>
      <c r="G4" s="21"/>
      <c r="H4" s="22"/>
      <c r="I4" s="21"/>
      <c r="J4" s="22"/>
      <c r="K4" s="22"/>
      <c r="L4" s="57"/>
      <c r="M4" s="56"/>
      <c r="N4" s="56"/>
      <c r="O4" s="23"/>
      <c r="P4" s="23"/>
      <c r="Q4" s="723"/>
      <c r="R4" s="724"/>
      <c r="S4" s="724"/>
      <c r="T4" s="724"/>
      <c r="U4" s="724"/>
      <c r="V4" s="724"/>
      <c r="W4" s="725"/>
    </row>
    <row r="5" spans="1:27" ht="14.25" customHeight="1">
      <c r="B5" s="294" t="s">
        <v>5</v>
      </c>
      <c r="C5" s="79" t="s">
        <v>949</v>
      </c>
      <c r="D5" s="79"/>
      <c r="E5" s="20"/>
      <c r="F5" s="21"/>
      <c r="G5" s="21"/>
      <c r="H5" s="22"/>
      <c r="I5" s="21"/>
      <c r="J5" s="22"/>
      <c r="K5" s="22"/>
      <c r="L5" s="57"/>
      <c r="M5" s="56"/>
      <c r="N5" s="56"/>
      <c r="O5" s="23"/>
      <c r="P5" s="23"/>
      <c r="Q5" s="723"/>
      <c r="R5" s="724"/>
      <c r="S5" s="724"/>
      <c r="T5" s="724"/>
      <c r="U5" s="724"/>
      <c r="V5" s="724"/>
      <c r="W5" s="725"/>
    </row>
    <row r="6" spans="1:27" ht="13.5" customHeight="1">
      <c r="B6" s="295" t="s">
        <v>695</v>
      </c>
      <c r="C6" s="79"/>
      <c r="D6" s="79" t="s">
        <v>942</v>
      </c>
      <c r="E6" s="20"/>
      <c r="F6" s="21"/>
      <c r="G6" s="21"/>
      <c r="H6" s="22"/>
      <c r="I6" s="21"/>
      <c r="J6" s="22"/>
      <c r="K6" s="22"/>
      <c r="L6" s="57"/>
      <c r="M6" s="56"/>
      <c r="N6" s="56"/>
      <c r="O6" s="23"/>
      <c r="P6" s="23"/>
      <c r="Q6" s="723"/>
      <c r="R6" s="724"/>
      <c r="S6" s="724"/>
      <c r="T6" s="724"/>
      <c r="U6" s="724"/>
      <c r="V6" s="724"/>
      <c r="W6" s="725"/>
    </row>
    <row r="7" spans="1:27" ht="12.75" customHeight="1">
      <c r="B7" s="295" t="s">
        <v>696</v>
      </c>
      <c r="C7" s="79"/>
      <c r="D7" s="79" t="s">
        <v>943</v>
      </c>
      <c r="E7" s="20"/>
      <c r="F7" s="21"/>
      <c r="G7" s="21"/>
      <c r="H7" s="22"/>
      <c r="I7" s="21"/>
      <c r="J7" s="22"/>
      <c r="K7" s="22"/>
      <c r="L7" s="57"/>
      <c r="M7" s="56"/>
      <c r="N7" s="56"/>
      <c r="O7" s="23"/>
      <c r="P7" s="23"/>
      <c r="Q7" s="723"/>
      <c r="R7" s="724"/>
      <c r="S7" s="724"/>
      <c r="T7" s="724"/>
      <c r="U7" s="724"/>
      <c r="V7" s="724"/>
      <c r="W7" s="725"/>
    </row>
    <row r="8" spans="1:27" ht="13.5" customHeight="1" thickBot="1">
      <c r="B8" s="295" t="s">
        <v>1056</v>
      </c>
      <c r="C8" s="79"/>
      <c r="D8" s="79"/>
      <c r="E8" s="20"/>
      <c r="F8" s="21"/>
      <c r="G8" s="21"/>
      <c r="H8" s="22"/>
      <c r="I8" s="21"/>
      <c r="J8" s="22"/>
      <c r="K8" s="22"/>
      <c r="L8" s="57"/>
      <c r="M8" s="56"/>
      <c r="N8" s="56"/>
      <c r="O8" s="23"/>
      <c r="P8" s="23"/>
      <c r="Q8" s="723"/>
      <c r="R8" s="724"/>
      <c r="S8" s="724"/>
      <c r="T8" s="724"/>
      <c r="U8" s="724"/>
      <c r="V8" s="724"/>
      <c r="W8" s="725"/>
    </row>
    <row r="9" spans="1:27" ht="15.75" customHeight="1" thickBot="1">
      <c r="B9" s="295" t="s">
        <v>1129</v>
      </c>
      <c r="C9" s="79"/>
      <c r="D9" s="79"/>
      <c r="E9" s="20"/>
      <c r="F9" s="21"/>
      <c r="G9" s="21"/>
      <c r="H9" s="22"/>
      <c r="I9" s="21"/>
      <c r="J9" s="22"/>
      <c r="K9" s="22"/>
      <c r="L9" s="57"/>
      <c r="M9" s="56"/>
      <c r="N9" s="56"/>
      <c r="O9" s="23"/>
      <c r="P9" s="23"/>
      <c r="Q9" s="153"/>
      <c r="R9" s="728" t="s">
        <v>76</v>
      </c>
      <c r="S9" s="729"/>
      <c r="T9" s="741" t="s">
        <v>75</v>
      </c>
      <c r="U9" s="742"/>
      <c r="V9" s="742"/>
      <c r="W9" s="743"/>
    </row>
    <row r="10" spans="1:27" ht="15.75" customHeight="1" thickBot="1">
      <c r="B10" s="35"/>
      <c r="C10" s="35"/>
      <c r="D10" s="25"/>
      <c r="E10" s="36"/>
      <c r="F10" s="37"/>
      <c r="G10" s="37"/>
      <c r="H10" s="37"/>
      <c r="I10" s="37"/>
      <c r="J10" s="37"/>
      <c r="K10" s="37"/>
      <c r="L10" s="57"/>
      <c r="M10" s="33"/>
      <c r="N10" s="33"/>
      <c r="O10" s="29"/>
      <c r="P10" s="29"/>
      <c r="Q10" s="154"/>
      <c r="R10" s="730"/>
      <c r="S10" s="731"/>
      <c r="T10" s="732" t="s">
        <v>71</v>
      </c>
      <c r="U10" s="732"/>
      <c r="V10" s="732" t="s">
        <v>72</v>
      </c>
      <c r="W10" s="732"/>
    </row>
    <row r="11" spans="1:27" ht="25.5" customHeight="1">
      <c r="B11" s="755" t="s">
        <v>1</v>
      </c>
      <c r="C11" s="757" t="s">
        <v>2</v>
      </c>
      <c r="D11" s="757"/>
      <c r="E11" s="255" t="s">
        <v>38</v>
      </c>
      <c r="F11" s="750" t="s">
        <v>56</v>
      </c>
      <c r="G11" s="751"/>
      <c r="H11" s="42"/>
      <c r="I11" s="753" t="s">
        <v>36</v>
      </c>
      <c r="J11" s="748" t="s">
        <v>51</v>
      </c>
      <c r="K11" s="746" t="s">
        <v>52</v>
      </c>
      <c r="L11" s="748" t="s">
        <v>34</v>
      </c>
      <c r="M11" s="748" t="s">
        <v>35</v>
      </c>
      <c r="N11" s="748" t="s">
        <v>39</v>
      </c>
      <c r="O11" s="684" t="s">
        <v>4</v>
      </c>
      <c r="P11" s="34"/>
      <c r="Q11" s="737" t="s">
        <v>41</v>
      </c>
      <c r="R11" s="739" t="s">
        <v>77</v>
      </c>
      <c r="S11" s="726" t="s">
        <v>78</v>
      </c>
      <c r="T11" s="733" t="s">
        <v>73</v>
      </c>
      <c r="U11" s="735" t="s">
        <v>74</v>
      </c>
      <c r="V11" s="733" t="s">
        <v>73</v>
      </c>
      <c r="W11" s="735" t="s">
        <v>74</v>
      </c>
      <c r="Y11" s="674" t="s">
        <v>697</v>
      </c>
      <c r="Z11" s="676" t="s">
        <v>698</v>
      </c>
      <c r="AA11" s="677"/>
    </row>
    <row r="12" spans="1:27" ht="99.75" customHeight="1">
      <c r="A12" s="32"/>
      <c r="B12" s="756"/>
      <c r="C12" s="758"/>
      <c r="D12" s="758"/>
      <c r="E12" s="43" t="s">
        <v>40</v>
      </c>
      <c r="F12" s="85" t="s">
        <v>54</v>
      </c>
      <c r="G12" s="44" t="s">
        <v>55</v>
      </c>
      <c r="H12" s="45" t="s">
        <v>3</v>
      </c>
      <c r="I12" s="754"/>
      <c r="J12" s="749"/>
      <c r="K12" s="747"/>
      <c r="L12" s="749"/>
      <c r="M12" s="749"/>
      <c r="N12" s="749"/>
      <c r="O12" s="685"/>
      <c r="P12" s="34"/>
      <c r="Q12" s="738"/>
      <c r="R12" s="740"/>
      <c r="S12" s="727"/>
      <c r="T12" s="734"/>
      <c r="U12" s="736"/>
      <c r="V12" s="734"/>
      <c r="W12" s="736"/>
      <c r="Y12" s="675"/>
      <c r="Z12" s="273" t="s">
        <v>699</v>
      </c>
      <c r="AA12" s="274" t="s">
        <v>700</v>
      </c>
    </row>
    <row r="13" spans="1:27" ht="18">
      <c r="B13" s="194" t="s">
        <v>80</v>
      </c>
      <c r="C13" s="38"/>
      <c r="D13" s="195"/>
      <c r="E13" s="196"/>
      <c r="F13" s="86"/>
      <c r="G13" s="46"/>
      <c r="H13" s="198"/>
      <c r="I13" s="197"/>
      <c r="J13" s="199"/>
      <c r="K13" s="200"/>
      <c r="L13" s="201"/>
      <c r="M13" s="201"/>
      <c r="N13" s="201"/>
      <c r="O13" s="73"/>
      <c r="P13" s="30"/>
      <c r="Q13" s="202"/>
      <c r="R13" s="250"/>
      <c r="S13" s="155"/>
      <c r="T13" s="151"/>
      <c r="U13" s="152"/>
      <c r="V13" s="151"/>
      <c r="W13" s="152"/>
      <c r="X13" s="27"/>
      <c r="Y13" s="275"/>
      <c r="Z13" s="275"/>
      <c r="AA13" s="275"/>
    </row>
    <row r="14" spans="1:27" ht="16.5" customHeight="1">
      <c r="B14" s="203" t="s">
        <v>731</v>
      </c>
      <c r="C14" s="39"/>
      <c r="D14" s="40"/>
      <c r="E14" s="204"/>
      <c r="F14" s="87"/>
      <c r="G14" s="40"/>
      <c r="H14" s="198"/>
      <c r="I14" s="205"/>
      <c r="J14" s="206"/>
      <c r="K14" s="207"/>
      <c r="L14" s="208"/>
      <c r="M14" s="208"/>
      <c r="N14" s="208"/>
      <c r="O14" s="74"/>
      <c r="P14" s="31"/>
      <c r="Q14" s="209" t="s">
        <v>81</v>
      </c>
      <c r="R14" s="251"/>
      <c r="S14" s="156"/>
      <c r="T14" s="151"/>
      <c r="U14" s="152"/>
      <c r="V14" s="151"/>
      <c r="W14" s="152"/>
      <c r="X14" s="27"/>
      <c r="Y14" s="275"/>
      <c r="Z14" s="275"/>
      <c r="AA14" s="275"/>
    </row>
    <row r="15" spans="1:27" s="313" customFormat="1" ht="39" customHeight="1" outlineLevel="1">
      <c r="A15" s="296"/>
      <c r="B15" s="297" t="s">
        <v>82</v>
      </c>
      <c r="C15" s="678" t="s">
        <v>83</v>
      </c>
      <c r="D15" s="679"/>
      <c r="E15" s="298"/>
      <c r="F15" s="299"/>
      <c r="G15" s="300"/>
      <c r="H15" s="314" t="s">
        <v>702</v>
      </c>
      <c r="I15" s="302"/>
      <c r="J15" s="303"/>
      <c r="K15" s="304"/>
      <c r="L15" s="305"/>
      <c r="M15" s="305"/>
      <c r="N15" s="305"/>
      <c r="O15" s="368" t="s">
        <v>938</v>
      </c>
      <c r="P15" s="315"/>
      <c r="Q15" s="307"/>
      <c r="R15" s="308"/>
      <c r="S15" s="309" t="str">
        <f>IF(AND(L15&lt;&gt;0,R15=1),"1",IF(AND(L15&lt;&gt;0,R15=2),"2",""))</f>
        <v/>
      </c>
      <c r="T15" s="310" t="str">
        <f>IF(AND(J15="TAK",R15=1),"1",IF(AND(J15="TAK",R15=2),"2",""))</f>
        <v/>
      </c>
      <c r="U15" s="309" t="str">
        <f t="shared" ref="U15" si="0">IF(AND(L15&lt;&gt;0,N15="T",T15="1"),"3",IF(AND(L15&lt;&gt;0,OR(N15="",N15="n"),T15="1"),"4",IF(AND(L15&lt;&gt;0,N15="T",T15="2"),"5",IF(AND(L15&lt;&gt;0,OR(N15="",N15="n"),T15="2"),"6",""))))</f>
        <v/>
      </c>
      <c r="V15" s="310" t="str">
        <f>IF(AND(K15="TAK",R15=1),"1",IF(AND(K15="TAK",R15=2),"2",""))</f>
        <v/>
      </c>
      <c r="W15" s="309" t="str">
        <f>IF(AND(L15&lt;&gt;0,N15="T",V15="1"),"3",IF(AND(L15&lt;&gt;0,OR(N15="",N15="n"),V15="1"),"4",IF(AND(L15&lt;&gt;0,N15="T",V15="2"),"5",IF(AND(L15&lt;&gt;0,OR(N15="",N15="n"),V15="2"),"6",""))))</f>
        <v/>
      </c>
      <c r="X15" s="311"/>
      <c r="Y15" s="312"/>
      <c r="Z15" s="312"/>
      <c r="AA15" s="312"/>
    </row>
    <row r="16" spans="1:27" s="313" customFormat="1" ht="29.25" customHeight="1" outlineLevel="1">
      <c r="A16" s="296"/>
      <c r="B16" s="297" t="s">
        <v>84</v>
      </c>
      <c r="C16" s="678" t="s">
        <v>85</v>
      </c>
      <c r="D16" s="679"/>
      <c r="E16" s="298"/>
      <c r="F16" s="299"/>
      <c r="G16" s="300"/>
      <c r="H16" s="314" t="s">
        <v>703</v>
      </c>
      <c r="I16" s="302"/>
      <c r="J16" s="303"/>
      <c r="K16" s="304"/>
      <c r="L16" s="305"/>
      <c r="M16" s="305"/>
      <c r="N16" s="305"/>
      <c r="O16" s="368" t="s">
        <v>938</v>
      </c>
      <c r="P16" s="306"/>
      <c r="Q16" s="307"/>
      <c r="R16" s="308"/>
      <c r="S16" s="309" t="str">
        <f t="shared" ref="S16:S89" si="1">IF(AND(L16&lt;&gt;0,R16=1),"1",IF(AND(L16&lt;&gt;0,R16=2),"2",""))</f>
        <v/>
      </c>
      <c r="T16" s="310" t="str">
        <f t="shared" ref="T16:T89" si="2">IF(AND(J16="TAK",R16=1),"1",IF(AND(J16="TAK",R16=2),"2",""))</f>
        <v/>
      </c>
      <c r="U16" s="309" t="str">
        <f t="shared" ref="U16:U89" si="3">IF(AND(L16&lt;&gt;0,N16="T",T16="1"),"3",IF(AND(L16&lt;&gt;0,OR(N16="",N16="n"),T16="1"),"4",IF(AND(L16&lt;&gt;0,N16="T",T16="2"),"5",IF(AND(L16&lt;&gt;0,OR(N16="",N16="n"),T16="2"),"6",""))))</f>
        <v/>
      </c>
      <c r="V16" s="310" t="str">
        <f t="shared" ref="V16:V89" si="4">IF(AND(K16="TAK",R16=1),"1",IF(AND(K16="TAK",R16=2),"2",""))</f>
        <v/>
      </c>
      <c r="W16" s="309" t="str">
        <f t="shared" ref="W16:W89" si="5">IF(AND(L16&lt;&gt;0,N16="T",V16="1"),"3",IF(AND(L16&lt;&gt;0,OR(N16="",N16="n"),V16="1"),"4",IF(AND(L16&lt;&gt;0,N16="T",V16="2"),"5",IF(AND(L16&lt;&gt;0,OR(N16="",N16="n"),V16="2"),"6",""))))</f>
        <v/>
      </c>
      <c r="X16" s="311"/>
      <c r="Y16" s="312"/>
      <c r="Z16" s="312"/>
      <c r="AA16" s="312"/>
    </row>
    <row r="17" spans="1:27" s="313" customFormat="1" ht="29.25" customHeight="1" outlineLevel="1">
      <c r="A17" s="296"/>
      <c r="B17" s="297" t="s">
        <v>86</v>
      </c>
      <c r="C17" s="678" t="s">
        <v>87</v>
      </c>
      <c r="D17" s="679"/>
      <c r="E17" s="298"/>
      <c r="F17" s="299"/>
      <c r="G17" s="300"/>
      <c r="H17" s="314" t="s">
        <v>703</v>
      </c>
      <c r="I17" s="302"/>
      <c r="J17" s="303"/>
      <c r="K17" s="304"/>
      <c r="L17" s="305"/>
      <c r="M17" s="305"/>
      <c r="N17" s="305"/>
      <c r="O17" s="368" t="s">
        <v>938</v>
      </c>
      <c r="P17" s="306"/>
      <c r="Q17" s="307"/>
      <c r="R17" s="308"/>
      <c r="S17" s="309" t="str">
        <f t="shared" si="1"/>
        <v/>
      </c>
      <c r="T17" s="310" t="str">
        <f t="shared" si="2"/>
        <v/>
      </c>
      <c r="U17" s="309" t="str">
        <f t="shared" si="3"/>
        <v/>
      </c>
      <c r="V17" s="310" t="str">
        <f t="shared" si="4"/>
        <v/>
      </c>
      <c r="W17" s="309" t="str">
        <f t="shared" si="5"/>
        <v/>
      </c>
      <c r="X17" s="311"/>
      <c r="Y17" s="312"/>
      <c r="Z17" s="312"/>
      <c r="AA17" s="312"/>
    </row>
    <row r="18" spans="1:27" s="313" customFormat="1" ht="29.25" customHeight="1" outlineLevel="1">
      <c r="A18" s="296"/>
      <c r="B18" s="297" t="s">
        <v>88</v>
      </c>
      <c r="C18" s="678" t="s">
        <v>89</v>
      </c>
      <c r="D18" s="679"/>
      <c r="E18" s="298"/>
      <c r="F18" s="299"/>
      <c r="G18" s="300"/>
      <c r="H18" s="314" t="s">
        <v>704</v>
      </c>
      <c r="I18" s="302"/>
      <c r="J18" s="303"/>
      <c r="K18" s="304"/>
      <c r="L18" s="305"/>
      <c r="M18" s="305"/>
      <c r="N18" s="305"/>
      <c r="O18" s="368" t="s">
        <v>938</v>
      </c>
      <c r="P18" s="306"/>
      <c r="Q18" s="307"/>
      <c r="R18" s="308"/>
      <c r="S18" s="309" t="str">
        <f t="shared" si="1"/>
        <v/>
      </c>
      <c r="T18" s="310" t="str">
        <f t="shared" si="2"/>
        <v/>
      </c>
      <c r="U18" s="309" t="str">
        <f t="shared" si="3"/>
        <v/>
      </c>
      <c r="V18" s="310" t="str">
        <f t="shared" si="4"/>
        <v/>
      </c>
      <c r="W18" s="309" t="str">
        <f t="shared" si="5"/>
        <v/>
      </c>
      <c r="X18" s="311"/>
      <c r="Y18" s="312"/>
      <c r="Z18" s="312"/>
      <c r="AA18" s="312"/>
    </row>
    <row r="19" spans="1:27" s="313" customFormat="1" ht="29.25" customHeight="1" outlineLevel="1">
      <c r="A19" s="296"/>
      <c r="B19" s="297" t="s">
        <v>90</v>
      </c>
      <c r="C19" s="678" t="s">
        <v>91</v>
      </c>
      <c r="D19" s="679"/>
      <c r="E19" s="298"/>
      <c r="F19" s="299"/>
      <c r="G19" s="300"/>
      <c r="H19" s="314" t="s">
        <v>705</v>
      </c>
      <c r="I19" s="302"/>
      <c r="J19" s="303"/>
      <c r="K19" s="304"/>
      <c r="L19" s="305"/>
      <c r="M19" s="305"/>
      <c r="N19" s="305"/>
      <c r="O19" s="368" t="s">
        <v>938</v>
      </c>
      <c r="P19" s="306"/>
      <c r="Q19" s="307"/>
      <c r="R19" s="308"/>
      <c r="S19" s="309" t="str">
        <f t="shared" si="1"/>
        <v/>
      </c>
      <c r="T19" s="310" t="str">
        <f t="shared" si="2"/>
        <v/>
      </c>
      <c r="U19" s="309" t="str">
        <f t="shared" si="3"/>
        <v/>
      </c>
      <c r="V19" s="310" t="str">
        <f t="shared" si="4"/>
        <v/>
      </c>
      <c r="W19" s="309" t="str">
        <f t="shared" si="5"/>
        <v/>
      </c>
      <c r="X19" s="311"/>
      <c r="Y19" s="312"/>
      <c r="Z19" s="312"/>
      <c r="AA19" s="312"/>
    </row>
    <row r="20" spans="1:27" s="313" customFormat="1" ht="29.25" customHeight="1" outlineLevel="1">
      <c r="A20" s="296"/>
      <c r="B20" s="297" t="s">
        <v>92</v>
      </c>
      <c r="C20" s="678" t="s">
        <v>93</v>
      </c>
      <c r="D20" s="679"/>
      <c r="E20" s="298"/>
      <c r="F20" s="299"/>
      <c r="G20" s="300"/>
      <c r="H20" s="314" t="s">
        <v>706</v>
      </c>
      <c r="I20" s="302"/>
      <c r="J20" s="303"/>
      <c r="K20" s="304"/>
      <c r="L20" s="305"/>
      <c r="M20" s="305"/>
      <c r="N20" s="305"/>
      <c r="O20" s="368" t="s">
        <v>938</v>
      </c>
      <c r="P20" s="306"/>
      <c r="Q20" s="307"/>
      <c r="R20" s="308"/>
      <c r="S20" s="309" t="str">
        <f t="shared" si="1"/>
        <v/>
      </c>
      <c r="T20" s="310" t="str">
        <f t="shared" si="2"/>
        <v/>
      </c>
      <c r="U20" s="309" t="str">
        <f t="shared" si="3"/>
        <v/>
      </c>
      <c r="V20" s="310" t="str">
        <f t="shared" si="4"/>
        <v/>
      </c>
      <c r="W20" s="309" t="str">
        <f t="shared" si="5"/>
        <v/>
      </c>
      <c r="X20" s="311"/>
      <c r="Y20" s="312"/>
      <c r="Z20" s="312"/>
      <c r="AA20" s="312"/>
    </row>
    <row r="21" spans="1:27" s="313" customFormat="1" ht="29.25" customHeight="1" outlineLevel="1">
      <c r="A21" s="296"/>
      <c r="B21" s="297" t="s">
        <v>94</v>
      </c>
      <c r="C21" s="678" t="s">
        <v>95</v>
      </c>
      <c r="D21" s="679"/>
      <c r="E21" s="298"/>
      <c r="F21" s="299"/>
      <c r="G21" s="300"/>
      <c r="H21" s="314" t="s">
        <v>707</v>
      </c>
      <c r="I21" s="302"/>
      <c r="J21" s="303"/>
      <c r="K21" s="304"/>
      <c r="L21" s="305"/>
      <c r="M21" s="305"/>
      <c r="N21" s="305"/>
      <c r="O21" s="368" t="s">
        <v>938</v>
      </c>
      <c r="P21" s="306"/>
      <c r="Q21" s="307"/>
      <c r="R21" s="308"/>
      <c r="S21" s="309" t="str">
        <f t="shared" si="1"/>
        <v/>
      </c>
      <c r="T21" s="310" t="str">
        <f t="shared" si="2"/>
        <v/>
      </c>
      <c r="U21" s="309" t="str">
        <f t="shared" si="3"/>
        <v/>
      </c>
      <c r="V21" s="310" t="str">
        <f t="shared" si="4"/>
        <v/>
      </c>
      <c r="W21" s="309" t="str">
        <f t="shared" si="5"/>
        <v/>
      </c>
      <c r="X21" s="311"/>
      <c r="Y21" s="312"/>
      <c r="Z21" s="312"/>
      <c r="AA21" s="312"/>
    </row>
    <row r="22" spans="1:27" s="313" customFormat="1" ht="29.25" customHeight="1" outlineLevel="1">
      <c r="A22" s="296"/>
      <c r="B22" s="297" t="s">
        <v>96</v>
      </c>
      <c r="C22" s="678" t="s">
        <v>97</v>
      </c>
      <c r="D22" s="679"/>
      <c r="E22" s="298"/>
      <c r="F22" s="299"/>
      <c r="G22" s="300"/>
      <c r="H22" s="314" t="s">
        <v>708</v>
      </c>
      <c r="I22" s="302"/>
      <c r="J22" s="303"/>
      <c r="K22" s="304"/>
      <c r="L22" s="305"/>
      <c r="M22" s="305"/>
      <c r="N22" s="305"/>
      <c r="O22" s="368" t="s">
        <v>938</v>
      </c>
      <c r="P22" s="306"/>
      <c r="Q22" s="307"/>
      <c r="R22" s="316"/>
      <c r="S22" s="309" t="str">
        <f t="shared" si="1"/>
        <v/>
      </c>
      <c r="T22" s="310" t="str">
        <f t="shared" si="2"/>
        <v/>
      </c>
      <c r="U22" s="309" t="str">
        <f t="shared" si="3"/>
        <v/>
      </c>
      <c r="V22" s="310" t="str">
        <f t="shared" si="4"/>
        <v/>
      </c>
      <c r="W22" s="309" t="str">
        <f t="shared" si="5"/>
        <v/>
      </c>
      <c r="X22" s="311"/>
      <c r="Y22" s="312"/>
      <c r="Z22" s="312"/>
      <c r="AA22" s="312"/>
    </row>
    <row r="23" spans="1:27" s="313" customFormat="1" ht="29.25" customHeight="1" outlineLevel="1">
      <c r="A23" s="296"/>
      <c r="B23" s="297" t="s">
        <v>98</v>
      </c>
      <c r="C23" s="678" t="s">
        <v>99</v>
      </c>
      <c r="D23" s="679"/>
      <c r="E23" s="298"/>
      <c r="F23" s="299"/>
      <c r="G23" s="300"/>
      <c r="H23" s="314" t="s">
        <v>709</v>
      </c>
      <c r="I23" s="302"/>
      <c r="J23" s="303"/>
      <c r="K23" s="304"/>
      <c r="L23" s="305"/>
      <c r="M23" s="305"/>
      <c r="N23" s="305"/>
      <c r="O23" s="368" t="s">
        <v>938</v>
      </c>
      <c r="P23" s="306"/>
      <c r="Q23" s="307"/>
      <c r="R23" s="308"/>
      <c r="S23" s="309" t="str">
        <f t="shared" si="1"/>
        <v/>
      </c>
      <c r="T23" s="310" t="str">
        <f t="shared" si="2"/>
        <v/>
      </c>
      <c r="U23" s="309" t="str">
        <f t="shared" si="3"/>
        <v/>
      </c>
      <c r="V23" s="310" t="str">
        <f t="shared" si="4"/>
        <v/>
      </c>
      <c r="W23" s="309" t="str">
        <f t="shared" si="5"/>
        <v/>
      </c>
      <c r="X23" s="311"/>
      <c r="Y23" s="312"/>
      <c r="Z23" s="312"/>
      <c r="AA23" s="312"/>
    </row>
    <row r="24" spans="1:27" s="313" customFormat="1" ht="29.25" customHeight="1" outlineLevel="1">
      <c r="A24" s="296"/>
      <c r="B24" s="297" t="s">
        <v>100</v>
      </c>
      <c r="C24" s="678" t="s">
        <v>101</v>
      </c>
      <c r="D24" s="679"/>
      <c r="E24" s="298"/>
      <c r="F24" s="299"/>
      <c r="G24" s="300"/>
      <c r="H24" s="314" t="s">
        <v>710</v>
      </c>
      <c r="I24" s="302"/>
      <c r="J24" s="303"/>
      <c r="K24" s="304"/>
      <c r="L24" s="305"/>
      <c r="M24" s="305"/>
      <c r="N24" s="305"/>
      <c r="O24" s="368" t="s">
        <v>938</v>
      </c>
      <c r="P24" s="306"/>
      <c r="Q24" s="307"/>
      <c r="R24" s="308"/>
      <c r="S24" s="309" t="str">
        <f t="shared" si="1"/>
        <v/>
      </c>
      <c r="T24" s="310" t="str">
        <f t="shared" si="2"/>
        <v/>
      </c>
      <c r="U24" s="309" t="str">
        <f t="shared" si="3"/>
        <v/>
      </c>
      <c r="V24" s="310" t="str">
        <f t="shared" si="4"/>
        <v/>
      </c>
      <c r="W24" s="309" t="str">
        <f t="shared" si="5"/>
        <v/>
      </c>
      <c r="X24" s="311"/>
      <c r="Y24" s="312"/>
      <c r="Z24" s="312"/>
      <c r="AA24" s="312"/>
    </row>
    <row r="25" spans="1:27" s="313" customFormat="1" ht="29.25" customHeight="1" outlineLevel="1">
      <c r="A25" s="296"/>
      <c r="B25" s="297" t="s">
        <v>102</v>
      </c>
      <c r="C25" s="678" t="s">
        <v>103</v>
      </c>
      <c r="D25" s="679"/>
      <c r="E25" s="298"/>
      <c r="F25" s="299"/>
      <c r="G25" s="300"/>
      <c r="H25" s="314" t="s">
        <v>711</v>
      </c>
      <c r="I25" s="302"/>
      <c r="J25" s="303"/>
      <c r="K25" s="304"/>
      <c r="L25" s="305"/>
      <c r="M25" s="305"/>
      <c r="N25" s="305"/>
      <c r="O25" s="368" t="s">
        <v>938</v>
      </c>
      <c r="P25" s="306"/>
      <c r="Q25" s="307"/>
      <c r="R25" s="308"/>
      <c r="S25" s="309" t="str">
        <f t="shared" si="1"/>
        <v/>
      </c>
      <c r="T25" s="310" t="str">
        <f t="shared" si="2"/>
        <v/>
      </c>
      <c r="U25" s="309" t="str">
        <f t="shared" si="3"/>
        <v/>
      </c>
      <c r="V25" s="310" t="str">
        <f t="shared" si="4"/>
        <v/>
      </c>
      <c r="W25" s="309" t="str">
        <f t="shared" si="5"/>
        <v/>
      </c>
      <c r="X25" s="311"/>
      <c r="Y25" s="312"/>
      <c r="Z25" s="312"/>
      <c r="AA25" s="312"/>
    </row>
    <row r="26" spans="1:27" s="313" customFormat="1" ht="29.25" customHeight="1" outlineLevel="1">
      <c r="A26" s="296"/>
      <c r="B26" s="297" t="s">
        <v>104</v>
      </c>
      <c r="C26" s="678" t="s">
        <v>105</v>
      </c>
      <c r="D26" s="679"/>
      <c r="E26" s="298"/>
      <c r="F26" s="299"/>
      <c r="G26" s="300"/>
      <c r="H26" s="314" t="s">
        <v>712</v>
      </c>
      <c r="I26" s="302"/>
      <c r="J26" s="303"/>
      <c r="K26" s="304"/>
      <c r="L26" s="305"/>
      <c r="M26" s="305"/>
      <c r="N26" s="305"/>
      <c r="O26" s="368" t="s">
        <v>938</v>
      </c>
      <c r="P26" s="306"/>
      <c r="Q26" s="307"/>
      <c r="R26" s="308"/>
      <c r="S26" s="309" t="str">
        <f t="shared" si="1"/>
        <v/>
      </c>
      <c r="T26" s="310" t="str">
        <f t="shared" si="2"/>
        <v/>
      </c>
      <c r="U26" s="309" t="str">
        <f t="shared" si="3"/>
        <v/>
      </c>
      <c r="V26" s="310" t="str">
        <f t="shared" si="4"/>
        <v/>
      </c>
      <c r="W26" s="309" t="str">
        <f t="shared" si="5"/>
        <v/>
      </c>
      <c r="X26" s="311"/>
      <c r="Y26" s="312"/>
      <c r="Z26" s="312"/>
      <c r="AA26" s="312"/>
    </row>
    <row r="27" spans="1:27" s="313" customFormat="1" ht="39" customHeight="1" outlineLevel="1">
      <c r="A27" s="296"/>
      <c r="B27" s="297" t="s">
        <v>106</v>
      </c>
      <c r="C27" s="678" t="s">
        <v>107</v>
      </c>
      <c r="D27" s="679"/>
      <c r="E27" s="298"/>
      <c r="F27" s="299"/>
      <c r="G27" s="300"/>
      <c r="H27" s="314" t="s">
        <v>713</v>
      </c>
      <c r="I27" s="302"/>
      <c r="J27" s="303"/>
      <c r="K27" s="304"/>
      <c r="L27" s="305"/>
      <c r="M27" s="305"/>
      <c r="N27" s="305"/>
      <c r="O27" s="368" t="s">
        <v>938</v>
      </c>
      <c r="P27" s="306"/>
      <c r="Q27" s="307"/>
      <c r="R27" s="308"/>
      <c r="S27" s="309" t="str">
        <f t="shared" si="1"/>
        <v/>
      </c>
      <c r="T27" s="310" t="str">
        <f t="shared" si="2"/>
        <v/>
      </c>
      <c r="U27" s="309" t="str">
        <f t="shared" si="3"/>
        <v/>
      </c>
      <c r="V27" s="310" t="str">
        <f t="shared" si="4"/>
        <v/>
      </c>
      <c r="W27" s="309" t="str">
        <f t="shared" si="5"/>
        <v/>
      </c>
      <c r="X27" s="311"/>
      <c r="Y27" s="312"/>
      <c r="Z27" s="312"/>
      <c r="AA27" s="312"/>
    </row>
    <row r="28" spans="1:27" s="313" customFormat="1" ht="29.25" customHeight="1" outlineLevel="1">
      <c r="A28" s="296"/>
      <c r="B28" s="297" t="s">
        <v>108</v>
      </c>
      <c r="C28" s="678" t="s">
        <v>109</v>
      </c>
      <c r="D28" s="679"/>
      <c r="E28" s="298"/>
      <c r="F28" s="299"/>
      <c r="G28" s="300"/>
      <c r="H28" s="314" t="s">
        <v>714</v>
      </c>
      <c r="I28" s="302"/>
      <c r="J28" s="303"/>
      <c r="K28" s="304"/>
      <c r="L28" s="305"/>
      <c r="M28" s="305"/>
      <c r="N28" s="305"/>
      <c r="O28" s="368" t="s">
        <v>938</v>
      </c>
      <c r="P28" s="306"/>
      <c r="Q28" s="307"/>
      <c r="R28" s="308"/>
      <c r="S28" s="309" t="str">
        <f t="shared" si="1"/>
        <v/>
      </c>
      <c r="T28" s="310" t="str">
        <f t="shared" si="2"/>
        <v/>
      </c>
      <c r="U28" s="309" t="str">
        <f t="shared" si="3"/>
        <v/>
      </c>
      <c r="V28" s="310" t="str">
        <f t="shared" si="4"/>
        <v/>
      </c>
      <c r="W28" s="309" t="str">
        <f t="shared" si="5"/>
        <v/>
      </c>
      <c r="X28" s="311"/>
      <c r="Y28" s="312"/>
      <c r="Z28" s="312"/>
      <c r="AA28" s="312"/>
    </row>
    <row r="29" spans="1:27" s="313" customFormat="1" ht="29.25" customHeight="1" outlineLevel="1">
      <c r="A29" s="296"/>
      <c r="B29" s="297" t="s">
        <v>110</v>
      </c>
      <c r="C29" s="678" t="s">
        <v>111</v>
      </c>
      <c r="D29" s="679"/>
      <c r="E29" s="298"/>
      <c r="F29" s="299"/>
      <c r="G29" s="300"/>
      <c r="H29" s="314" t="s">
        <v>715</v>
      </c>
      <c r="I29" s="302"/>
      <c r="J29" s="303"/>
      <c r="K29" s="304"/>
      <c r="L29" s="305"/>
      <c r="M29" s="305"/>
      <c r="N29" s="305"/>
      <c r="O29" s="368" t="s">
        <v>938</v>
      </c>
      <c r="P29" s="306"/>
      <c r="Q29" s="307"/>
      <c r="R29" s="308"/>
      <c r="S29" s="309" t="str">
        <f t="shared" si="1"/>
        <v/>
      </c>
      <c r="T29" s="310" t="str">
        <f t="shared" si="2"/>
        <v/>
      </c>
      <c r="U29" s="309" t="str">
        <f t="shared" si="3"/>
        <v/>
      </c>
      <c r="V29" s="310" t="str">
        <f t="shared" si="4"/>
        <v/>
      </c>
      <c r="W29" s="309" t="str">
        <f t="shared" si="5"/>
        <v/>
      </c>
      <c r="X29" s="311"/>
      <c r="Y29" s="312"/>
      <c r="Z29" s="312"/>
      <c r="AA29" s="312"/>
    </row>
    <row r="30" spans="1:27" s="313" customFormat="1" ht="41.25" customHeight="1" outlineLevel="1">
      <c r="A30" s="380"/>
      <c r="B30" s="369" t="s">
        <v>112</v>
      </c>
      <c r="C30" s="682" t="s">
        <v>113</v>
      </c>
      <c r="D30" s="683"/>
      <c r="E30" s="370"/>
      <c r="F30" s="371"/>
      <c r="G30" s="372"/>
      <c r="H30" s="373" t="s">
        <v>716</v>
      </c>
      <c r="I30" s="374"/>
      <c r="J30" s="375"/>
      <c r="K30" s="376"/>
      <c r="L30" s="377"/>
      <c r="M30" s="377"/>
      <c r="N30" s="377"/>
      <c r="O30" s="378" t="s">
        <v>939</v>
      </c>
      <c r="P30" s="306"/>
      <c r="Q30" s="307"/>
      <c r="R30" s="308"/>
      <c r="S30" s="309" t="str">
        <f t="shared" si="1"/>
        <v/>
      </c>
      <c r="T30" s="310" t="str">
        <f t="shared" si="2"/>
        <v/>
      </c>
      <c r="U30" s="309" t="str">
        <f t="shared" si="3"/>
        <v/>
      </c>
      <c r="V30" s="310" t="str">
        <f t="shared" si="4"/>
        <v/>
      </c>
      <c r="W30" s="309" t="str">
        <f t="shared" si="5"/>
        <v/>
      </c>
      <c r="X30" s="311"/>
      <c r="Y30" s="312"/>
      <c r="Z30" s="312"/>
      <c r="AA30" s="312"/>
    </row>
    <row r="31" spans="1:27" s="313" customFormat="1" ht="29.25" customHeight="1" outlineLevel="1">
      <c r="A31" s="296"/>
      <c r="B31" s="297" t="s">
        <v>114</v>
      </c>
      <c r="C31" s="678" t="s">
        <v>115</v>
      </c>
      <c r="D31" s="679"/>
      <c r="E31" s="298"/>
      <c r="F31" s="299"/>
      <c r="G31" s="300"/>
      <c r="H31" s="314" t="s">
        <v>717</v>
      </c>
      <c r="I31" s="302"/>
      <c r="J31" s="303"/>
      <c r="K31" s="304"/>
      <c r="L31" s="305"/>
      <c r="M31" s="305"/>
      <c r="N31" s="305"/>
      <c r="O31" s="368" t="s">
        <v>938</v>
      </c>
      <c r="P31" s="306"/>
      <c r="Q31" s="307"/>
      <c r="R31" s="308"/>
      <c r="S31" s="309" t="str">
        <f t="shared" si="1"/>
        <v/>
      </c>
      <c r="T31" s="310" t="str">
        <f t="shared" si="2"/>
        <v/>
      </c>
      <c r="U31" s="309" t="str">
        <f t="shared" si="3"/>
        <v/>
      </c>
      <c r="V31" s="310" t="str">
        <f t="shared" si="4"/>
        <v/>
      </c>
      <c r="W31" s="309" t="str">
        <f t="shared" si="5"/>
        <v/>
      </c>
      <c r="X31" s="311"/>
      <c r="Y31" s="312"/>
      <c r="Z31" s="312"/>
      <c r="AA31" s="312"/>
    </row>
    <row r="32" spans="1:27" s="313" customFormat="1" ht="29.25" customHeight="1" outlineLevel="1">
      <c r="A32" s="296"/>
      <c r="B32" s="297" t="s">
        <v>116</v>
      </c>
      <c r="C32" s="678" t="s">
        <v>117</v>
      </c>
      <c r="D32" s="679"/>
      <c r="E32" s="298"/>
      <c r="F32" s="299"/>
      <c r="G32" s="300"/>
      <c r="H32" s="314" t="s">
        <v>718</v>
      </c>
      <c r="I32" s="302"/>
      <c r="J32" s="303"/>
      <c r="K32" s="304"/>
      <c r="L32" s="305"/>
      <c r="M32" s="305"/>
      <c r="N32" s="305"/>
      <c r="O32" s="368" t="s">
        <v>938</v>
      </c>
      <c r="P32" s="306"/>
      <c r="Q32" s="307"/>
      <c r="R32" s="308"/>
      <c r="S32" s="309" t="str">
        <f t="shared" si="1"/>
        <v/>
      </c>
      <c r="T32" s="310" t="str">
        <f t="shared" si="2"/>
        <v/>
      </c>
      <c r="U32" s="309" t="str">
        <f t="shared" si="3"/>
        <v/>
      </c>
      <c r="V32" s="310" t="str">
        <f t="shared" si="4"/>
        <v/>
      </c>
      <c r="W32" s="309" t="str">
        <f t="shared" si="5"/>
        <v/>
      </c>
      <c r="X32" s="311"/>
      <c r="Y32" s="312"/>
      <c r="Z32" s="312"/>
      <c r="AA32" s="312"/>
    </row>
    <row r="33" spans="1:27" s="313" customFormat="1" ht="29.25" customHeight="1" outlineLevel="1">
      <c r="A33" s="296"/>
      <c r="B33" s="297" t="s">
        <v>118</v>
      </c>
      <c r="C33" s="678" t="s">
        <v>119</v>
      </c>
      <c r="D33" s="679"/>
      <c r="E33" s="298"/>
      <c r="F33" s="299"/>
      <c r="G33" s="300"/>
      <c r="H33" s="314" t="s">
        <v>719</v>
      </c>
      <c r="I33" s="302"/>
      <c r="J33" s="303"/>
      <c r="K33" s="304"/>
      <c r="L33" s="305"/>
      <c r="M33" s="305"/>
      <c r="N33" s="305"/>
      <c r="O33" s="368" t="s">
        <v>938</v>
      </c>
      <c r="P33" s="306"/>
      <c r="Q33" s="307"/>
      <c r="R33" s="308"/>
      <c r="S33" s="309" t="str">
        <f t="shared" si="1"/>
        <v/>
      </c>
      <c r="T33" s="310" t="str">
        <f t="shared" si="2"/>
        <v/>
      </c>
      <c r="U33" s="309" t="str">
        <f t="shared" si="3"/>
        <v/>
      </c>
      <c r="V33" s="310" t="str">
        <f t="shared" si="4"/>
        <v/>
      </c>
      <c r="W33" s="309" t="str">
        <f t="shared" si="5"/>
        <v/>
      </c>
      <c r="X33" s="311"/>
      <c r="Y33" s="312"/>
      <c r="Z33" s="312"/>
      <c r="AA33" s="312"/>
    </row>
    <row r="34" spans="1:27" s="313" customFormat="1" ht="29.25" customHeight="1" outlineLevel="1">
      <c r="A34" s="296"/>
      <c r="B34" s="297" t="s">
        <v>120</v>
      </c>
      <c r="C34" s="678" t="s">
        <v>121</v>
      </c>
      <c r="D34" s="679"/>
      <c r="E34" s="298"/>
      <c r="F34" s="299"/>
      <c r="G34" s="300"/>
      <c r="H34" s="314" t="s">
        <v>720</v>
      </c>
      <c r="I34" s="302"/>
      <c r="J34" s="303"/>
      <c r="K34" s="304"/>
      <c r="L34" s="305"/>
      <c r="M34" s="305"/>
      <c r="N34" s="305"/>
      <c r="O34" s="368" t="s">
        <v>938</v>
      </c>
      <c r="P34" s="306"/>
      <c r="Q34" s="307"/>
      <c r="R34" s="316"/>
      <c r="S34" s="309" t="str">
        <f t="shared" si="1"/>
        <v/>
      </c>
      <c r="T34" s="310" t="str">
        <f t="shared" si="2"/>
        <v/>
      </c>
      <c r="U34" s="309" t="str">
        <f t="shared" si="3"/>
        <v/>
      </c>
      <c r="V34" s="310" t="str">
        <f t="shared" si="4"/>
        <v/>
      </c>
      <c r="W34" s="309" t="str">
        <f t="shared" si="5"/>
        <v/>
      </c>
      <c r="X34" s="311"/>
      <c r="Y34" s="312"/>
      <c r="Z34" s="312"/>
      <c r="AA34" s="312"/>
    </row>
    <row r="35" spans="1:27" s="313" customFormat="1" ht="45" customHeight="1" outlineLevel="1">
      <c r="A35" s="296"/>
      <c r="B35" s="297" t="s">
        <v>122</v>
      </c>
      <c r="C35" s="678" t="s">
        <v>123</v>
      </c>
      <c r="D35" s="679"/>
      <c r="E35" s="298"/>
      <c r="F35" s="299"/>
      <c r="G35" s="300"/>
      <c r="H35" s="314" t="s">
        <v>721</v>
      </c>
      <c r="I35" s="302"/>
      <c r="J35" s="303"/>
      <c r="K35" s="304"/>
      <c r="L35" s="305"/>
      <c r="M35" s="305"/>
      <c r="N35" s="305"/>
      <c r="O35" s="368" t="s">
        <v>938</v>
      </c>
      <c r="P35" s="306"/>
      <c r="Q35" s="307"/>
      <c r="R35" s="308"/>
      <c r="S35" s="309" t="str">
        <f t="shared" si="1"/>
        <v/>
      </c>
      <c r="T35" s="310" t="str">
        <f t="shared" si="2"/>
        <v/>
      </c>
      <c r="U35" s="309" t="str">
        <f t="shared" si="3"/>
        <v/>
      </c>
      <c r="V35" s="310" t="str">
        <f t="shared" si="4"/>
        <v/>
      </c>
      <c r="W35" s="309" t="str">
        <f t="shared" si="5"/>
        <v/>
      </c>
      <c r="X35" s="311"/>
      <c r="Y35" s="312"/>
      <c r="Z35" s="312"/>
      <c r="AA35" s="312"/>
    </row>
    <row r="36" spans="1:27" s="313" customFormat="1" ht="47.25" customHeight="1" outlineLevel="1">
      <c r="A36" s="296"/>
      <c r="B36" s="297" t="s">
        <v>124</v>
      </c>
      <c r="C36" s="678" t="s">
        <v>125</v>
      </c>
      <c r="D36" s="679"/>
      <c r="E36" s="298"/>
      <c r="F36" s="299"/>
      <c r="G36" s="300"/>
      <c r="H36" s="314" t="s">
        <v>722</v>
      </c>
      <c r="I36" s="302"/>
      <c r="J36" s="303"/>
      <c r="K36" s="304"/>
      <c r="L36" s="305"/>
      <c r="M36" s="305"/>
      <c r="N36" s="305"/>
      <c r="O36" s="368" t="s">
        <v>938</v>
      </c>
      <c r="P36" s="306"/>
      <c r="Q36" s="307"/>
      <c r="R36" s="308"/>
      <c r="S36" s="309" t="str">
        <f t="shared" si="1"/>
        <v/>
      </c>
      <c r="T36" s="310" t="str">
        <f t="shared" si="2"/>
        <v/>
      </c>
      <c r="U36" s="309" t="str">
        <f t="shared" si="3"/>
        <v/>
      </c>
      <c r="V36" s="310" t="str">
        <f t="shared" si="4"/>
        <v/>
      </c>
      <c r="W36" s="309" t="str">
        <f t="shared" si="5"/>
        <v/>
      </c>
      <c r="X36" s="311"/>
      <c r="Y36" s="312"/>
      <c r="Z36" s="312"/>
      <c r="AA36" s="312"/>
    </row>
    <row r="37" spans="1:27" s="313" customFormat="1" ht="29.25" customHeight="1" outlineLevel="1">
      <c r="A37" s="296"/>
      <c r="B37" s="297" t="s">
        <v>126</v>
      </c>
      <c r="C37" s="678" t="s">
        <v>127</v>
      </c>
      <c r="D37" s="679"/>
      <c r="E37" s="298"/>
      <c r="F37" s="299"/>
      <c r="G37" s="300"/>
      <c r="H37" s="314" t="s">
        <v>723</v>
      </c>
      <c r="I37" s="302"/>
      <c r="J37" s="303"/>
      <c r="K37" s="304"/>
      <c r="L37" s="305"/>
      <c r="M37" s="305"/>
      <c r="N37" s="305"/>
      <c r="O37" s="368" t="s">
        <v>938</v>
      </c>
      <c r="P37" s="306"/>
      <c r="Q37" s="307"/>
      <c r="R37" s="308"/>
      <c r="S37" s="309" t="str">
        <f t="shared" si="1"/>
        <v/>
      </c>
      <c r="T37" s="310" t="str">
        <f t="shared" si="2"/>
        <v/>
      </c>
      <c r="U37" s="309" t="str">
        <f t="shared" si="3"/>
        <v/>
      </c>
      <c r="V37" s="310" t="str">
        <f t="shared" si="4"/>
        <v/>
      </c>
      <c r="W37" s="309" t="str">
        <f t="shared" si="5"/>
        <v/>
      </c>
      <c r="X37" s="311"/>
      <c r="Y37" s="312"/>
      <c r="Z37" s="312"/>
      <c r="AA37" s="312"/>
    </row>
    <row r="38" spans="1:27" s="313" customFormat="1" ht="87" customHeight="1" outlineLevel="1">
      <c r="A38" s="296"/>
      <c r="B38" s="297" t="s">
        <v>128</v>
      </c>
      <c r="C38" s="678" t="s">
        <v>129</v>
      </c>
      <c r="D38" s="679"/>
      <c r="E38" s="298"/>
      <c r="F38" s="299"/>
      <c r="G38" s="300"/>
      <c r="H38" s="314" t="s">
        <v>724</v>
      </c>
      <c r="I38" s="302"/>
      <c r="J38" s="303" t="s">
        <v>37</v>
      </c>
      <c r="K38" s="304"/>
      <c r="L38" s="305"/>
      <c r="M38" s="305"/>
      <c r="N38" s="305"/>
      <c r="O38" s="368" t="s">
        <v>938</v>
      </c>
      <c r="P38" s="306"/>
      <c r="Q38" s="307"/>
      <c r="R38" s="308"/>
      <c r="S38" s="309" t="str">
        <f t="shared" si="1"/>
        <v/>
      </c>
      <c r="T38" s="310" t="str">
        <f t="shared" si="2"/>
        <v/>
      </c>
      <c r="U38" s="309" t="str">
        <f t="shared" si="3"/>
        <v/>
      </c>
      <c r="V38" s="310" t="str">
        <f t="shared" si="4"/>
        <v/>
      </c>
      <c r="W38" s="309" t="str">
        <f t="shared" si="5"/>
        <v/>
      </c>
      <c r="X38" s="311"/>
      <c r="Y38" s="312"/>
      <c r="Z38" s="312"/>
      <c r="AA38" s="312"/>
    </row>
    <row r="39" spans="1:27" s="313" customFormat="1" ht="29.25" customHeight="1" outlineLevel="1">
      <c r="A39" s="296"/>
      <c r="B39" s="297" t="s">
        <v>130</v>
      </c>
      <c r="C39" s="680" t="s">
        <v>131</v>
      </c>
      <c r="D39" s="681"/>
      <c r="E39" s="298"/>
      <c r="F39" s="299"/>
      <c r="G39" s="300"/>
      <c r="H39" s="314" t="s">
        <v>725</v>
      </c>
      <c r="I39" s="302"/>
      <c r="J39" s="303" t="s">
        <v>37</v>
      </c>
      <c r="K39" s="304"/>
      <c r="L39" s="305"/>
      <c r="M39" s="305"/>
      <c r="N39" s="305"/>
      <c r="O39" s="368" t="s">
        <v>938</v>
      </c>
      <c r="P39" s="306"/>
      <c r="Q39" s="307"/>
      <c r="R39" s="308"/>
      <c r="S39" s="309" t="str">
        <f t="shared" si="1"/>
        <v/>
      </c>
      <c r="T39" s="310" t="str">
        <f t="shared" si="2"/>
        <v/>
      </c>
      <c r="U39" s="309" t="str">
        <f t="shared" si="3"/>
        <v/>
      </c>
      <c r="V39" s="310" t="str">
        <f t="shared" si="4"/>
        <v/>
      </c>
      <c r="W39" s="309" t="str">
        <f t="shared" si="5"/>
        <v/>
      </c>
      <c r="X39" s="311"/>
      <c r="Y39" s="312"/>
      <c r="Z39" s="312"/>
      <c r="AA39" s="312"/>
    </row>
    <row r="40" spans="1:27" ht="164.25" customHeight="1" outlineLevel="1">
      <c r="B40" s="210" t="s">
        <v>132</v>
      </c>
      <c r="C40" s="744" t="s">
        <v>880</v>
      </c>
      <c r="D40" s="745"/>
      <c r="E40" s="204"/>
      <c r="F40" s="87"/>
      <c r="G40" s="40"/>
      <c r="H40" s="276" t="s">
        <v>732</v>
      </c>
      <c r="I40" s="205"/>
      <c r="J40" s="211" t="s">
        <v>37</v>
      </c>
      <c r="K40" s="212" t="s">
        <v>37</v>
      </c>
      <c r="L40" s="223"/>
      <c r="M40" s="208"/>
      <c r="N40" s="208"/>
      <c r="O40" s="378" t="s">
        <v>29</v>
      </c>
      <c r="P40" s="19"/>
      <c r="Q40" s="209"/>
      <c r="R40" s="252"/>
      <c r="S40" s="152" t="str">
        <f t="shared" si="1"/>
        <v/>
      </c>
      <c r="T40" s="151" t="str">
        <f t="shared" si="2"/>
        <v/>
      </c>
      <c r="U40" s="152" t="str">
        <f t="shared" si="3"/>
        <v/>
      </c>
      <c r="V40" s="151" t="str">
        <f t="shared" si="4"/>
        <v/>
      </c>
      <c r="W40" s="152" t="str">
        <f t="shared" si="5"/>
        <v/>
      </c>
      <c r="X40" s="27"/>
      <c r="Y40" s="275"/>
      <c r="Z40" s="275"/>
      <c r="AA40" s="275"/>
    </row>
    <row r="41" spans="1:27" s="313" customFormat="1" ht="30.75" customHeight="1" outlineLevel="1">
      <c r="A41" s="296"/>
      <c r="B41" s="297" t="s">
        <v>564</v>
      </c>
      <c r="C41" s="678" t="s">
        <v>563</v>
      </c>
      <c r="D41" s="679"/>
      <c r="E41" s="298"/>
      <c r="F41" s="299"/>
      <c r="G41" s="300"/>
      <c r="H41" s="301" t="s">
        <v>726</v>
      </c>
      <c r="I41" s="302"/>
      <c r="J41" s="303"/>
      <c r="K41" s="304"/>
      <c r="L41" s="305"/>
      <c r="M41" s="305"/>
      <c r="N41" s="305"/>
      <c r="O41" s="368" t="s">
        <v>938</v>
      </c>
      <c r="P41" s="306"/>
      <c r="Q41" s="307"/>
      <c r="R41" s="308"/>
      <c r="S41" s="309"/>
      <c r="T41" s="310"/>
      <c r="U41" s="309"/>
      <c r="V41" s="310"/>
      <c r="W41" s="309"/>
      <c r="X41" s="311"/>
      <c r="Y41" s="312"/>
      <c r="Z41" s="312"/>
      <c r="AA41" s="312"/>
    </row>
    <row r="42" spans="1:27" s="313" customFormat="1" ht="30.75" customHeight="1" outlineLevel="1">
      <c r="A42" s="296"/>
      <c r="B42" s="297" t="s">
        <v>879</v>
      </c>
      <c r="C42" s="678" t="s">
        <v>928</v>
      </c>
      <c r="D42" s="679"/>
      <c r="E42" s="298"/>
      <c r="F42" s="299"/>
      <c r="G42" s="300"/>
      <c r="H42" s="301" t="s">
        <v>924</v>
      </c>
      <c r="I42" s="302"/>
      <c r="J42" s="303"/>
      <c r="K42" s="304"/>
      <c r="L42" s="305"/>
      <c r="M42" s="305"/>
      <c r="N42" s="305"/>
      <c r="O42" s="368" t="s">
        <v>938</v>
      </c>
      <c r="P42" s="306"/>
      <c r="Q42" s="307"/>
      <c r="R42" s="308"/>
      <c r="S42" s="309"/>
      <c r="T42" s="310"/>
      <c r="U42" s="309"/>
      <c r="V42" s="310"/>
      <c r="W42" s="309"/>
      <c r="X42" s="311"/>
      <c r="Y42" s="312"/>
      <c r="Z42" s="312"/>
      <c r="AA42" s="312"/>
    </row>
    <row r="43" spans="1:27" s="313" customFormat="1" ht="30.75" customHeight="1" outlineLevel="1">
      <c r="A43" s="380"/>
      <c r="B43" s="369" t="s">
        <v>925</v>
      </c>
      <c r="C43" s="682" t="s">
        <v>926</v>
      </c>
      <c r="D43" s="683"/>
      <c r="E43" s="370"/>
      <c r="F43" s="371"/>
      <c r="G43" s="372"/>
      <c r="H43" s="379" t="s">
        <v>927</v>
      </c>
      <c r="I43" s="374"/>
      <c r="J43" s="375"/>
      <c r="K43" s="376"/>
      <c r="L43" s="377"/>
      <c r="M43" s="377"/>
      <c r="N43" s="377"/>
      <c r="O43" s="378" t="s">
        <v>29</v>
      </c>
      <c r="P43" s="306"/>
      <c r="Q43" s="307"/>
      <c r="R43" s="308"/>
      <c r="S43" s="309"/>
      <c r="T43" s="310"/>
      <c r="U43" s="309"/>
      <c r="V43" s="310"/>
      <c r="W43" s="309"/>
      <c r="X43" s="311"/>
      <c r="Y43" s="312"/>
      <c r="Z43" s="312"/>
      <c r="AA43" s="312"/>
    </row>
    <row r="44" spans="1:27">
      <c r="B44" s="203" t="s">
        <v>133</v>
      </c>
      <c r="C44" s="39"/>
      <c r="D44" s="40"/>
      <c r="E44" s="204"/>
      <c r="F44" s="87"/>
      <c r="G44" s="40"/>
      <c r="H44" s="198"/>
      <c r="I44" s="205"/>
      <c r="J44" s="213"/>
      <c r="K44" s="214"/>
      <c r="L44" s="223"/>
      <c r="M44" s="208"/>
      <c r="N44" s="215"/>
      <c r="O44" s="74"/>
      <c r="P44" s="19"/>
      <c r="Q44" s="209" t="s">
        <v>134</v>
      </c>
      <c r="R44" s="252"/>
      <c r="S44" s="152" t="str">
        <f t="shared" si="1"/>
        <v/>
      </c>
      <c r="T44" s="151" t="str">
        <f t="shared" si="2"/>
        <v/>
      </c>
      <c r="U44" s="152" t="str">
        <f t="shared" si="3"/>
        <v/>
      </c>
      <c r="V44" s="151" t="str">
        <f t="shared" si="4"/>
        <v/>
      </c>
      <c r="W44" s="152" t="str">
        <f t="shared" si="5"/>
        <v/>
      </c>
      <c r="X44" s="27"/>
      <c r="Y44" s="275"/>
      <c r="Z44" s="275"/>
      <c r="AA44" s="275"/>
    </row>
    <row r="45" spans="1:27" s="313" customFormat="1" ht="25.5" outlineLevel="1">
      <c r="A45" s="296"/>
      <c r="B45" s="317" t="s">
        <v>135</v>
      </c>
      <c r="C45" s="318"/>
      <c r="D45" s="319" t="s">
        <v>929</v>
      </c>
      <c r="E45" s="298" t="s">
        <v>32</v>
      </c>
      <c r="F45" s="303"/>
      <c r="G45" s="320"/>
      <c r="H45" s="314" t="s">
        <v>727</v>
      </c>
      <c r="I45" s="321"/>
      <c r="J45" s="303"/>
      <c r="K45" s="304"/>
      <c r="L45" s="305"/>
      <c r="M45" s="305"/>
      <c r="N45" s="305"/>
      <c r="O45" s="368" t="s">
        <v>938</v>
      </c>
      <c r="P45" s="306"/>
      <c r="Q45" s="307"/>
      <c r="R45" s="308">
        <f t="shared" ref="R45" si="6">IF(OR(L45="n.d.",L45="nd",L45="n.d",L45="nd."),"",1)</f>
        <v>1</v>
      </c>
      <c r="S45" s="309" t="str">
        <f t="shared" si="1"/>
        <v/>
      </c>
      <c r="T45" s="310" t="str">
        <f t="shared" si="2"/>
        <v/>
      </c>
      <c r="U45" s="309" t="str">
        <f t="shared" si="3"/>
        <v/>
      </c>
      <c r="V45" s="310" t="str">
        <f t="shared" si="4"/>
        <v/>
      </c>
      <c r="W45" s="309" t="str">
        <f t="shared" si="5"/>
        <v/>
      </c>
      <c r="X45" s="311"/>
      <c r="Y45" s="312"/>
      <c r="Z45" s="312"/>
      <c r="AA45" s="312"/>
    </row>
    <row r="46" spans="1:27" s="313" customFormat="1" ht="38.25" outlineLevel="1">
      <c r="A46" s="296"/>
      <c r="B46" s="317" t="s">
        <v>136</v>
      </c>
      <c r="C46" s="318"/>
      <c r="D46" s="319" t="s">
        <v>930</v>
      </c>
      <c r="E46" s="298"/>
      <c r="F46" s="303"/>
      <c r="G46" s="320"/>
      <c r="H46" s="314" t="s">
        <v>728</v>
      </c>
      <c r="I46" s="321"/>
      <c r="J46" s="303" t="s">
        <v>37</v>
      </c>
      <c r="K46" s="304"/>
      <c r="L46" s="305"/>
      <c r="M46" s="305"/>
      <c r="N46" s="305"/>
      <c r="O46" s="368" t="s">
        <v>938</v>
      </c>
      <c r="P46" s="306"/>
      <c r="Q46" s="307"/>
      <c r="R46" s="308"/>
      <c r="S46" s="309" t="str">
        <f t="shared" si="1"/>
        <v/>
      </c>
      <c r="T46" s="310" t="str">
        <f t="shared" si="2"/>
        <v/>
      </c>
      <c r="U46" s="309" t="str">
        <f t="shared" si="3"/>
        <v/>
      </c>
      <c r="V46" s="310" t="str">
        <f t="shared" si="4"/>
        <v/>
      </c>
      <c r="W46" s="309" t="str">
        <f t="shared" si="5"/>
        <v/>
      </c>
      <c r="X46" s="311"/>
      <c r="Y46" s="312"/>
      <c r="Z46" s="312"/>
      <c r="AA46" s="312"/>
    </row>
    <row r="47" spans="1:27" s="313" customFormat="1" ht="66.75" customHeight="1" outlineLevel="1">
      <c r="A47" s="296"/>
      <c r="B47" s="317" t="s">
        <v>137</v>
      </c>
      <c r="C47" s="318"/>
      <c r="D47" s="319" t="s">
        <v>922</v>
      </c>
      <c r="E47" s="298"/>
      <c r="F47" s="303"/>
      <c r="G47" s="320"/>
      <c r="H47" s="314" t="s">
        <v>729</v>
      </c>
      <c r="I47" s="321"/>
      <c r="J47" s="303" t="s">
        <v>37</v>
      </c>
      <c r="K47" s="304"/>
      <c r="L47" s="305"/>
      <c r="M47" s="305"/>
      <c r="N47" s="305"/>
      <c r="O47" s="368" t="s">
        <v>938</v>
      </c>
      <c r="P47" s="306"/>
      <c r="Q47" s="307"/>
      <c r="R47" s="308">
        <f>IF(OR(L47="n.d.",L47="nd",L47="n.d",L47="nd."),"",1)</f>
        <v>1</v>
      </c>
      <c r="S47" s="309" t="str">
        <f t="shared" ref="S47" si="7">IF(AND(L47&lt;&gt;0,R47=1),"1",IF(AND(L47&lt;&gt;0,R47=2),"2",""))</f>
        <v/>
      </c>
      <c r="T47" s="310" t="str">
        <f t="shared" ref="T47" si="8">IF(AND(J47="TAK",R47=1),"1",IF(AND(J47="TAK",R47=2),"2",""))</f>
        <v>1</v>
      </c>
      <c r="U47" s="309" t="str">
        <f t="shared" ref="U47" si="9">IF(AND(L47&lt;&gt;0,N47="T",T47="1"),"3",IF(AND(L47&lt;&gt;0,OR(N47="",N47="n"),T47="1"),"4",IF(AND(L47&lt;&gt;0,N47="T",T47="2"),"5",IF(AND(L47&lt;&gt;0,OR(N47="",N47="n"),T47="2"),"6",""))))</f>
        <v/>
      </c>
      <c r="V47" s="310" t="str">
        <f t="shared" ref="V47" si="10">IF(AND(K47="TAK",R47=1),"1",IF(AND(K47="TAK",R47=2),"2",""))</f>
        <v/>
      </c>
      <c r="W47" s="309" t="str">
        <f t="shared" ref="W47" si="11">IF(AND(L47&lt;&gt;0,N47="T",V47="1"),"3",IF(AND(L47&lt;&gt;0,OR(N47="",N47="n"),V47="1"),"4",IF(AND(L47&lt;&gt;0,N47="T",V47="2"),"5",IF(AND(L47&lt;&gt;0,OR(N47="",N47="n"),V47="2"),"6",""))))</f>
        <v/>
      </c>
      <c r="X47" s="311"/>
      <c r="Y47" s="312"/>
      <c r="Z47" s="312"/>
      <c r="AA47" s="312"/>
    </row>
    <row r="48" spans="1:27" s="313" customFormat="1" ht="84" customHeight="1" outlineLevel="1">
      <c r="A48" s="296"/>
      <c r="B48" s="317" t="s">
        <v>138</v>
      </c>
      <c r="C48" s="318"/>
      <c r="D48" s="319" t="s">
        <v>923</v>
      </c>
      <c r="E48" s="298" t="s">
        <v>32</v>
      </c>
      <c r="F48" s="303"/>
      <c r="G48" s="320"/>
      <c r="H48" s="314" t="s">
        <v>730</v>
      </c>
      <c r="I48" s="321"/>
      <c r="J48" s="303" t="s">
        <v>37</v>
      </c>
      <c r="K48" s="304"/>
      <c r="L48" s="305"/>
      <c r="M48" s="305"/>
      <c r="N48" s="305"/>
      <c r="O48" s="368" t="s">
        <v>938</v>
      </c>
      <c r="P48" s="306"/>
      <c r="Q48" s="307"/>
      <c r="R48" s="308">
        <f>IF(OR(L48="n.d.",L48="nd",L48="n.d",L48="nd."),"",1)</f>
        <v>1</v>
      </c>
      <c r="S48" s="309" t="str">
        <f t="shared" si="1"/>
        <v/>
      </c>
      <c r="T48" s="310" t="str">
        <f t="shared" si="2"/>
        <v>1</v>
      </c>
      <c r="U48" s="309" t="str">
        <f t="shared" si="3"/>
        <v/>
      </c>
      <c r="V48" s="310" t="str">
        <f t="shared" si="4"/>
        <v/>
      </c>
      <c r="W48" s="309" t="str">
        <f t="shared" si="5"/>
        <v/>
      </c>
      <c r="X48" s="311"/>
      <c r="Y48" s="312"/>
      <c r="Z48" s="312"/>
      <c r="AA48" s="312"/>
    </row>
    <row r="49" spans="1:27">
      <c r="B49" s="203" t="s">
        <v>139</v>
      </c>
      <c r="C49" s="39"/>
      <c r="D49" s="40"/>
      <c r="E49" s="218"/>
      <c r="F49" s="88"/>
      <c r="G49" s="68"/>
      <c r="H49" s="220"/>
      <c r="I49" s="219"/>
      <c r="J49" s="221"/>
      <c r="K49" s="222"/>
      <c r="L49" s="223"/>
      <c r="M49" s="223"/>
      <c r="N49" s="223"/>
      <c r="O49" s="75"/>
      <c r="P49" s="19"/>
      <c r="Q49" s="209" t="s">
        <v>140</v>
      </c>
      <c r="R49" s="252"/>
      <c r="S49" s="152" t="str">
        <f t="shared" si="1"/>
        <v/>
      </c>
      <c r="T49" s="151" t="str">
        <f t="shared" si="2"/>
        <v/>
      </c>
      <c r="U49" s="152" t="str">
        <f t="shared" si="3"/>
        <v/>
      </c>
      <c r="V49" s="151" t="str">
        <f t="shared" si="4"/>
        <v/>
      </c>
      <c r="W49" s="152" t="str">
        <f t="shared" si="5"/>
        <v/>
      </c>
      <c r="X49" s="27"/>
      <c r="Y49" s="275"/>
      <c r="Z49" s="275"/>
      <c r="AA49" s="275"/>
    </row>
    <row r="50" spans="1:27" s="313" customFormat="1" ht="153" outlineLevel="1">
      <c r="A50" s="380"/>
      <c r="B50" s="708" t="s">
        <v>141</v>
      </c>
      <c r="C50" s="711" t="s">
        <v>142</v>
      </c>
      <c r="D50" s="381" t="s">
        <v>143</v>
      </c>
      <c r="E50" s="714" t="s">
        <v>565</v>
      </c>
      <c r="F50" s="702"/>
      <c r="G50" s="696"/>
      <c r="H50" s="699" t="s">
        <v>931</v>
      </c>
      <c r="I50" s="717"/>
      <c r="J50" s="702" t="s">
        <v>37</v>
      </c>
      <c r="K50" s="705" t="s">
        <v>37</v>
      </c>
      <c r="L50" s="689"/>
      <c r="M50" s="689"/>
      <c r="N50" s="689"/>
      <c r="O50" s="692" t="s">
        <v>29</v>
      </c>
      <c r="P50" s="306"/>
      <c r="Q50" s="307"/>
      <c r="R50" s="695">
        <f t="shared" ref="R50" si="12">IF(OR(L50="n.d.",L50="nd",L50="n.d",L50="nd."),"",1)</f>
        <v>1</v>
      </c>
      <c r="S50" s="309" t="str">
        <f t="shared" si="1"/>
        <v/>
      </c>
      <c r="T50" s="310" t="str">
        <f t="shared" si="2"/>
        <v>1</v>
      </c>
      <c r="U50" s="309" t="str">
        <f t="shared" si="3"/>
        <v/>
      </c>
      <c r="V50" s="310" t="str">
        <f t="shared" si="4"/>
        <v>1</v>
      </c>
      <c r="W50" s="309" t="str">
        <f t="shared" si="5"/>
        <v/>
      </c>
      <c r="X50" s="311"/>
      <c r="Y50" s="312"/>
      <c r="Z50" s="312"/>
      <c r="AA50" s="312"/>
    </row>
    <row r="51" spans="1:27" s="313" customFormat="1" ht="76.5" outlineLevel="1">
      <c r="A51" s="380"/>
      <c r="B51" s="709"/>
      <c r="C51" s="712"/>
      <c r="D51" s="382" t="s">
        <v>144</v>
      </c>
      <c r="E51" s="715"/>
      <c r="F51" s="703"/>
      <c r="G51" s="697"/>
      <c r="H51" s="700"/>
      <c r="I51" s="718"/>
      <c r="J51" s="703"/>
      <c r="K51" s="706"/>
      <c r="L51" s="690"/>
      <c r="M51" s="690"/>
      <c r="N51" s="690"/>
      <c r="O51" s="693"/>
      <c r="P51" s="306"/>
      <c r="Q51" s="307"/>
      <c r="R51" s="695"/>
      <c r="S51" s="309" t="str">
        <f t="shared" si="1"/>
        <v/>
      </c>
      <c r="T51" s="310" t="str">
        <f t="shared" si="2"/>
        <v/>
      </c>
      <c r="U51" s="309" t="str">
        <f t="shared" si="3"/>
        <v/>
      </c>
      <c r="V51" s="310" t="str">
        <f t="shared" si="4"/>
        <v/>
      </c>
      <c r="W51" s="309" t="str">
        <f t="shared" si="5"/>
        <v/>
      </c>
      <c r="X51" s="311"/>
      <c r="Y51" s="312"/>
      <c r="Z51" s="312"/>
      <c r="AA51" s="312"/>
    </row>
    <row r="52" spans="1:27" s="313" customFormat="1" ht="87.75" customHeight="1" outlineLevel="1">
      <c r="A52" s="380"/>
      <c r="B52" s="709"/>
      <c r="C52" s="712"/>
      <c r="D52" s="382" t="s">
        <v>145</v>
      </c>
      <c r="E52" s="715"/>
      <c r="F52" s="703"/>
      <c r="G52" s="697"/>
      <c r="H52" s="700"/>
      <c r="I52" s="718"/>
      <c r="J52" s="703"/>
      <c r="K52" s="706"/>
      <c r="L52" s="690"/>
      <c r="M52" s="690"/>
      <c r="N52" s="690"/>
      <c r="O52" s="693"/>
      <c r="P52" s="322"/>
      <c r="Q52" s="307"/>
      <c r="R52" s="695"/>
      <c r="S52" s="309" t="str">
        <f t="shared" si="1"/>
        <v/>
      </c>
      <c r="T52" s="310" t="str">
        <f t="shared" si="2"/>
        <v/>
      </c>
      <c r="U52" s="309" t="str">
        <f t="shared" si="3"/>
        <v/>
      </c>
      <c r="V52" s="310" t="str">
        <f t="shared" si="4"/>
        <v/>
      </c>
      <c r="W52" s="309" t="str">
        <f t="shared" si="5"/>
        <v/>
      </c>
      <c r="X52" s="311"/>
      <c r="Y52" s="312"/>
      <c r="Z52" s="312"/>
      <c r="AA52" s="312"/>
    </row>
    <row r="53" spans="1:27" s="313" customFormat="1" ht="56.45" customHeight="1" outlineLevel="1">
      <c r="A53" s="380"/>
      <c r="B53" s="710"/>
      <c r="C53" s="713"/>
      <c r="D53" s="383" t="s">
        <v>146</v>
      </c>
      <c r="E53" s="716"/>
      <c r="F53" s="704"/>
      <c r="G53" s="698"/>
      <c r="H53" s="701"/>
      <c r="I53" s="719"/>
      <c r="J53" s="704"/>
      <c r="K53" s="707"/>
      <c r="L53" s="691"/>
      <c r="M53" s="691"/>
      <c r="N53" s="691"/>
      <c r="O53" s="694"/>
      <c r="P53" s="323"/>
      <c r="Q53" s="307"/>
      <c r="R53" s="695"/>
      <c r="S53" s="309" t="str">
        <f t="shared" si="1"/>
        <v/>
      </c>
      <c r="T53" s="310" t="str">
        <f t="shared" si="2"/>
        <v/>
      </c>
      <c r="U53" s="309" t="str">
        <f t="shared" si="3"/>
        <v/>
      </c>
      <c r="V53" s="310" t="str">
        <f t="shared" si="4"/>
        <v/>
      </c>
      <c r="W53" s="309" t="str">
        <f t="shared" si="5"/>
        <v/>
      </c>
      <c r="X53" s="311"/>
      <c r="Y53" s="312"/>
      <c r="Z53" s="312"/>
      <c r="AA53" s="312"/>
    </row>
    <row r="54" spans="1:27" s="313" customFormat="1">
      <c r="A54" s="296"/>
      <c r="B54" s="324"/>
      <c r="C54" s="325"/>
      <c r="D54" s="326" t="s">
        <v>147</v>
      </c>
      <c r="E54" s="327" t="s">
        <v>32</v>
      </c>
      <c r="F54" s="328"/>
      <c r="G54" s="329"/>
      <c r="H54" s="330" t="s">
        <v>741</v>
      </c>
      <c r="I54" s="321"/>
      <c r="J54" s="303"/>
      <c r="K54" s="304"/>
      <c r="L54" s="305"/>
      <c r="M54" s="305"/>
      <c r="N54" s="305"/>
      <c r="O54" s="331"/>
      <c r="P54" s="306"/>
      <c r="Q54" s="307"/>
      <c r="R54" s="308">
        <f>IF(OR(L54="n.d.",L54="nd",L54="n.d",L54="nd."),"",2)</f>
        <v>2</v>
      </c>
      <c r="S54" s="309" t="str">
        <f t="shared" si="1"/>
        <v/>
      </c>
      <c r="T54" s="310" t="str">
        <f t="shared" si="2"/>
        <v/>
      </c>
      <c r="U54" s="309" t="str">
        <f t="shared" si="3"/>
        <v/>
      </c>
      <c r="V54" s="310" t="str">
        <f t="shared" si="4"/>
        <v/>
      </c>
      <c r="W54" s="309" t="str">
        <f t="shared" si="5"/>
        <v/>
      </c>
      <c r="X54" s="311"/>
      <c r="Y54" s="312"/>
      <c r="Z54" s="312"/>
      <c r="AA54" s="312"/>
    </row>
    <row r="55" spans="1:27" s="313" customFormat="1" ht="36" customHeight="1" outlineLevel="1">
      <c r="A55" s="296"/>
      <c r="B55" s="317" t="s">
        <v>148</v>
      </c>
      <c r="C55" s="318"/>
      <c r="D55" s="319" t="s">
        <v>149</v>
      </c>
      <c r="E55" s="298" t="s">
        <v>566</v>
      </c>
      <c r="F55" s="303"/>
      <c r="G55" s="320"/>
      <c r="H55" s="332" t="s">
        <v>742</v>
      </c>
      <c r="I55" s="321"/>
      <c r="J55" s="303"/>
      <c r="K55" s="304"/>
      <c r="L55" s="305"/>
      <c r="M55" s="305"/>
      <c r="N55" s="305"/>
      <c r="O55" s="333"/>
      <c r="P55" s="306"/>
      <c r="Q55" s="307"/>
      <c r="R55" s="308">
        <f>IF(OR(L55="n.d.",L55="nd",L55="n.d",L55="nd."),"",2)</f>
        <v>2</v>
      </c>
      <c r="S55" s="309" t="str">
        <f t="shared" si="1"/>
        <v/>
      </c>
      <c r="T55" s="310" t="str">
        <f t="shared" si="2"/>
        <v/>
      </c>
      <c r="U55" s="309" t="str">
        <f t="shared" si="3"/>
        <v/>
      </c>
      <c r="V55" s="310" t="str">
        <f t="shared" si="4"/>
        <v/>
      </c>
      <c r="W55" s="309" t="str">
        <f t="shared" si="5"/>
        <v/>
      </c>
      <c r="X55" s="311"/>
      <c r="Y55" s="312"/>
      <c r="Z55" s="312"/>
      <c r="AA55" s="312"/>
    </row>
    <row r="56" spans="1:27" s="313" customFormat="1">
      <c r="A56" s="380"/>
      <c r="B56" s="384"/>
      <c r="C56" s="385"/>
      <c r="D56" s="386" t="s">
        <v>150</v>
      </c>
      <c r="E56" s="387" t="s">
        <v>32</v>
      </c>
      <c r="F56" s="388"/>
      <c r="G56" s="389"/>
      <c r="H56" s="390" t="s">
        <v>733</v>
      </c>
      <c r="I56" s="391"/>
      <c r="J56" s="375"/>
      <c r="K56" s="376"/>
      <c r="L56" s="377"/>
      <c r="M56" s="377"/>
      <c r="N56" s="377"/>
      <c r="O56" s="396" t="s">
        <v>29</v>
      </c>
      <c r="P56" s="306"/>
      <c r="Q56" s="307" t="s">
        <v>151</v>
      </c>
      <c r="R56" s="316"/>
      <c r="S56" s="309" t="str">
        <f t="shared" si="1"/>
        <v/>
      </c>
      <c r="T56" s="310" t="str">
        <f t="shared" si="2"/>
        <v/>
      </c>
      <c r="U56" s="309" t="str">
        <f t="shared" si="3"/>
        <v/>
      </c>
      <c r="V56" s="310" t="str">
        <f t="shared" si="4"/>
        <v/>
      </c>
      <c r="W56" s="309" t="str">
        <f t="shared" si="5"/>
        <v/>
      </c>
      <c r="X56" s="311"/>
      <c r="Y56" s="312"/>
      <c r="Z56" s="312"/>
      <c r="AA56" s="312"/>
    </row>
    <row r="57" spans="1:27" s="313" customFormat="1" outlineLevel="1">
      <c r="A57" s="380"/>
      <c r="B57" s="384" t="s">
        <v>152</v>
      </c>
      <c r="C57" s="392"/>
      <c r="D57" s="393" t="s">
        <v>153</v>
      </c>
      <c r="E57" s="370" t="s">
        <v>567</v>
      </c>
      <c r="F57" s="375"/>
      <c r="G57" s="394"/>
      <c r="H57" s="395" t="s">
        <v>734</v>
      </c>
      <c r="I57" s="391"/>
      <c r="J57" s="375" t="s">
        <v>37</v>
      </c>
      <c r="K57" s="376"/>
      <c r="L57" s="377"/>
      <c r="M57" s="377"/>
      <c r="N57" s="377"/>
      <c r="O57" s="396" t="s">
        <v>29</v>
      </c>
      <c r="P57" s="306"/>
      <c r="Q57" s="307"/>
      <c r="R57" s="308"/>
      <c r="S57" s="309" t="str">
        <f t="shared" si="1"/>
        <v/>
      </c>
      <c r="T57" s="310" t="str">
        <f t="shared" si="2"/>
        <v/>
      </c>
      <c r="U57" s="309" t="str">
        <f t="shared" si="3"/>
        <v/>
      </c>
      <c r="V57" s="310" t="str">
        <f t="shared" si="4"/>
        <v/>
      </c>
      <c r="W57" s="309" t="str">
        <f t="shared" si="5"/>
        <v/>
      </c>
      <c r="X57" s="311"/>
      <c r="Y57" s="312"/>
      <c r="Z57" s="312"/>
      <c r="AA57" s="312"/>
    </row>
    <row r="58" spans="1:27" s="313" customFormat="1" ht="38.25" outlineLevel="1">
      <c r="A58" s="296"/>
      <c r="B58" s="317" t="s">
        <v>154</v>
      </c>
      <c r="C58" s="318"/>
      <c r="D58" s="319" t="s">
        <v>155</v>
      </c>
      <c r="E58" s="298" t="s">
        <v>568</v>
      </c>
      <c r="F58" s="303"/>
      <c r="G58" s="320"/>
      <c r="H58" s="332" t="s">
        <v>735</v>
      </c>
      <c r="I58" s="321"/>
      <c r="J58" s="303"/>
      <c r="K58" s="304"/>
      <c r="L58" s="305"/>
      <c r="M58" s="305"/>
      <c r="N58" s="305"/>
      <c r="O58" s="331"/>
      <c r="P58" s="306"/>
      <c r="Q58" s="307"/>
      <c r="R58" s="308">
        <f t="shared" ref="R58:R63" si="13">IF(OR(L58="n.d.",L58="nd",L58="n.d",L58="nd."),"",2)</f>
        <v>2</v>
      </c>
      <c r="S58" s="309" t="str">
        <f t="shared" si="1"/>
        <v/>
      </c>
      <c r="T58" s="310" t="str">
        <f t="shared" si="2"/>
        <v/>
      </c>
      <c r="U58" s="309" t="str">
        <f t="shared" si="3"/>
        <v/>
      </c>
      <c r="V58" s="310" t="str">
        <f t="shared" si="4"/>
        <v/>
      </c>
      <c r="W58" s="309" t="str">
        <f t="shared" si="5"/>
        <v/>
      </c>
      <c r="X58" s="311"/>
      <c r="Y58" s="312"/>
      <c r="Z58" s="312"/>
      <c r="AA58" s="312"/>
    </row>
    <row r="59" spans="1:27" s="313" customFormat="1" outlineLevel="1">
      <c r="A59" s="380"/>
      <c r="B59" s="384" t="s">
        <v>156</v>
      </c>
      <c r="C59" s="392"/>
      <c r="D59" s="393" t="s">
        <v>157</v>
      </c>
      <c r="E59" s="370" t="s">
        <v>569</v>
      </c>
      <c r="F59" s="375"/>
      <c r="G59" s="394"/>
      <c r="H59" s="395" t="s">
        <v>736</v>
      </c>
      <c r="I59" s="391"/>
      <c r="J59" s="375"/>
      <c r="K59" s="376"/>
      <c r="L59" s="377"/>
      <c r="M59" s="377"/>
      <c r="N59" s="377"/>
      <c r="O59" s="396" t="s">
        <v>29</v>
      </c>
      <c r="P59" s="306"/>
      <c r="Q59" s="307"/>
      <c r="R59" s="308">
        <f t="shared" si="13"/>
        <v>2</v>
      </c>
      <c r="S59" s="309" t="str">
        <f t="shared" si="1"/>
        <v/>
      </c>
      <c r="T59" s="310" t="str">
        <f t="shared" si="2"/>
        <v/>
      </c>
      <c r="U59" s="309" t="str">
        <f t="shared" si="3"/>
        <v/>
      </c>
      <c r="V59" s="310" t="str">
        <f t="shared" si="4"/>
        <v/>
      </c>
      <c r="W59" s="309" t="str">
        <f t="shared" si="5"/>
        <v/>
      </c>
      <c r="X59" s="311"/>
      <c r="Y59" s="312"/>
      <c r="Z59" s="312"/>
      <c r="AA59" s="312"/>
    </row>
    <row r="60" spans="1:27" s="313" customFormat="1" outlineLevel="1">
      <c r="A60" s="380"/>
      <c r="B60" s="384" t="s">
        <v>158</v>
      </c>
      <c r="C60" s="392"/>
      <c r="D60" s="393" t="s">
        <v>159</v>
      </c>
      <c r="E60" s="370" t="s">
        <v>570</v>
      </c>
      <c r="F60" s="375"/>
      <c r="G60" s="394"/>
      <c r="H60" s="395" t="s">
        <v>737</v>
      </c>
      <c r="I60" s="391"/>
      <c r="J60" s="375"/>
      <c r="K60" s="376"/>
      <c r="L60" s="377"/>
      <c r="M60" s="377"/>
      <c r="N60" s="377"/>
      <c r="O60" s="396" t="s">
        <v>29</v>
      </c>
      <c r="P60" s="306"/>
      <c r="Q60" s="307"/>
      <c r="R60" s="308">
        <f t="shared" si="13"/>
        <v>2</v>
      </c>
      <c r="S60" s="309" t="str">
        <f t="shared" si="1"/>
        <v/>
      </c>
      <c r="T60" s="310" t="str">
        <f t="shared" si="2"/>
        <v/>
      </c>
      <c r="U60" s="309" t="str">
        <f t="shared" si="3"/>
        <v/>
      </c>
      <c r="V60" s="310" t="str">
        <f t="shared" si="4"/>
        <v/>
      </c>
      <c r="W60" s="309" t="str">
        <f t="shared" si="5"/>
        <v/>
      </c>
      <c r="X60" s="311"/>
      <c r="Y60" s="312"/>
      <c r="Z60" s="312"/>
      <c r="AA60" s="312"/>
    </row>
    <row r="61" spans="1:27" s="313" customFormat="1" outlineLevel="1">
      <c r="A61" s="380"/>
      <c r="B61" s="384" t="s">
        <v>160</v>
      </c>
      <c r="C61" s="392"/>
      <c r="D61" s="393" t="s">
        <v>161</v>
      </c>
      <c r="E61" s="370" t="s">
        <v>571</v>
      </c>
      <c r="F61" s="375"/>
      <c r="G61" s="394"/>
      <c r="H61" s="395" t="s">
        <v>738</v>
      </c>
      <c r="I61" s="391"/>
      <c r="J61" s="375" t="s">
        <v>37</v>
      </c>
      <c r="K61" s="376"/>
      <c r="L61" s="377"/>
      <c r="M61" s="377"/>
      <c r="N61" s="377"/>
      <c r="O61" s="396" t="s">
        <v>29</v>
      </c>
      <c r="P61" s="306"/>
      <c r="Q61" s="307"/>
      <c r="R61" s="308">
        <f t="shared" si="13"/>
        <v>2</v>
      </c>
      <c r="S61" s="309" t="str">
        <f t="shared" si="1"/>
        <v/>
      </c>
      <c r="T61" s="310" t="str">
        <f t="shared" si="2"/>
        <v>2</v>
      </c>
      <c r="U61" s="309" t="str">
        <f t="shared" si="3"/>
        <v/>
      </c>
      <c r="V61" s="310" t="str">
        <f t="shared" si="4"/>
        <v/>
      </c>
      <c r="W61" s="309" t="str">
        <f t="shared" si="5"/>
        <v/>
      </c>
      <c r="X61" s="311"/>
      <c r="Y61" s="312"/>
      <c r="Z61" s="312"/>
      <c r="AA61" s="312"/>
    </row>
    <row r="62" spans="1:27" s="313" customFormat="1" outlineLevel="1">
      <c r="A62" s="296"/>
      <c r="B62" s="317" t="s">
        <v>162</v>
      </c>
      <c r="C62" s="318"/>
      <c r="D62" s="319" t="s">
        <v>163</v>
      </c>
      <c r="E62" s="298" t="s">
        <v>572</v>
      </c>
      <c r="F62" s="303"/>
      <c r="G62" s="320"/>
      <c r="H62" s="332" t="s">
        <v>739</v>
      </c>
      <c r="I62" s="321"/>
      <c r="J62" s="303"/>
      <c r="K62" s="304"/>
      <c r="L62" s="305"/>
      <c r="M62" s="305"/>
      <c r="N62" s="305"/>
      <c r="O62" s="331"/>
      <c r="P62" s="306"/>
      <c r="Q62" s="307"/>
      <c r="R62" s="308">
        <f t="shared" si="13"/>
        <v>2</v>
      </c>
      <c r="S62" s="309" t="str">
        <f t="shared" si="1"/>
        <v/>
      </c>
      <c r="T62" s="310" t="str">
        <f t="shared" si="2"/>
        <v/>
      </c>
      <c r="U62" s="309" t="str">
        <f t="shared" si="3"/>
        <v/>
      </c>
      <c r="V62" s="310" t="str">
        <f t="shared" si="4"/>
        <v/>
      </c>
      <c r="W62" s="309" t="str">
        <f t="shared" si="5"/>
        <v/>
      </c>
      <c r="X62" s="311"/>
      <c r="Y62" s="312"/>
      <c r="Z62" s="312"/>
      <c r="AA62" s="312"/>
    </row>
    <row r="63" spans="1:27" s="313" customFormat="1" outlineLevel="1">
      <c r="A63" s="296"/>
      <c r="B63" s="317" t="s">
        <v>164</v>
      </c>
      <c r="C63" s="318"/>
      <c r="D63" s="319" t="s">
        <v>165</v>
      </c>
      <c r="E63" s="298" t="s">
        <v>573</v>
      </c>
      <c r="F63" s="303"/>
      <c r="G63" s="320"/>
      <c r="H63" s="332" t="s">
        <v>740</v>
      </c>
      <c r="I63" s="321"/>
      <c r="J63" s="303"/>
      <c r="K63" s="304"/>
      <c r="L63" s="305"/>
      <c r="M63" s="305"/>
      <c r="N63" s="305"/>
      <c r="O63" s="331"/>
      <c r="P63" s="306"/>
      <c r="Q63" s="307"/>
      <c r="R63" s="308">
        <f t="shared" si="13"/>
        <v>2</v>
      </c>
      <c r="S63" s="309" t="str">
        <f t="shared" si="1"/>
        <v/>
      </c>
      <c r="T63" s="310" t="str">
        <f t="shared" si="2"/>
        <v/>
      </c>
      <c r="U63" s="309" t="str">
        <f t="shared" si="3"/>
        <v/>
      </c>
      <c r="V63" s="310" t="str">
        <f t="shared" si="4"/>
        <v/>
      </c>
      <c r="W63" s="309" t="str">
        <f t="shared" si="5"/>
        <v/>
      </c>
      <c r="X63" s="311"/>
      <c r="Y63" s="312"/>
      <c r="Z63" s="312"/>
      <c r="AA63" s="312"/>
    </row>
    <row r="64" spans="1:27" s="313" customFormat="1" ht="25.5" outlineLevel="1">
      <c r="A64" s="296"/>
      <c r="B64" s="384" t="s">
        <v>166</v>
      </c>
      <c r="C64" s="392"/>
      <c r="D64" s="393" t="s">
        <v>167</v>
      </c>
      <c r="E64" s="370" t="s">
        <v>574</v>
      </c>
      <c r="F64" s="375"/>
      <c r="G64" s="394"/>
      <c r="H64" s="395" t="s">
        <v>932</v>
      </c>
      <c r="I64" s="391"/>
      <c r="J64" s="375"/>
      <c r="K64" s="376"/>
      <c r="L64" s="377"/>
      <c r="M64" s="377"/>
      <c r="N64" s="377"/>
      <c r="O64" s="396" t="s">
        <v>995</v>
      </c>
      <c r="P64" s="306"/>
      <c r="Q64" s="307"/>
      <c r="R64" s="308"/>
      <c r="S64" s="309" t="str">
        <f t="shared" si="1"/>
        <v/>
      </c>
      <c r="T64" s="310" t="str">
        <f t="shared" si="2"/>
        <v/>
      </c>
      <c r="U64" s="309" t="str">
        <f t="shared" si="3"/>
        <v/>
      </c>
      <c r="V64" s="310" t="str">
        <f t="shared" si="4"/>
        <v/>
      </c>
      <c r="W64" s="309" t="str">
        <f t="shared" si="5"/>
        <v/>
      </c>
      <c r="X64" s="311"/>
      <c r="Y64" s="312"/>
      <c r="Z64" s="312"/>
      <c r="AA64" s="312"/>
    </row>
    <row r="65" spans="1:27" s="313" customFormat="1" ht="25.5" outlineLevel="1">
      <c r="A65" s="296"/>
      <c r="B65" s="317" t="s">
        <v>168</v>
      </c>
      <c r="C65" s="318"/>
      <c r="D65" s="319" t="s">
        <v>169</v>
      </c>
      <c r="E65" s="298" t="s">
        <v>575</v>
      </c>
      <c r="F65" s="303"/>
      <c r="G65" s="320"/>
      <c r="H65" s="332" t="s">
        <v>933</v>
      </c>
      <c r="I65" s="321"/>
      <c r="J65" s="303"/>
      <c r="K65" s="304"/>
      <c r="L65" s="305"/>
      <c r="M65" s="305"/>
      <c r="N65" s="305"/>
      <c r="O65" s="333"/>
      <c r="P65" s="306"/>
      <c r="Q65" s="307"/>
      <c r="R65" s="308"/>
      <c r="S65" s="309" t="str">
        <f t="shared" si="1"/>
        <v/>
      </c>
      <c r="T65" s="310" t="str">
        <f t="shared" si="2"/>
        <v/>
      </c>
      <c r="U65" s="309" t="str">
        <f t="shared" si="3"/>
        <v/>
      </c>
      <c r="V65" s="310" t="str">
        <f t="shared" si="4"/>
        <v/>
      </c>
      <c r="W65" s="309" t="str">
        <f t="shared" si="5"/>
        <v/>
      </c>
      <c r="X65" s="311"/>
      <c r="Y65" s="312"/>
      <c r="Z65" s="312"/>
      <c r="AA65" s="312"/>
    </row>
    <row r="66" spans="1:27" ht="29.25" customHeight="1">
      <c r="B66" s="268" t="s">
        <v>170</v>
      </c>
      <c r="C66" s="269"/>
      <c r="D66" s="270"/>
      <c r="E66" s="264"/>
      <c r="F66" s="265"/>
      <c r="G66" s="266"/>
      <c r="H66" s="277"/>
      <c r="I66" s="219"/>
      <c r="J66" s="221"/>
      <c r="K66" s="222"/>
      <c r="L66" s="223"/>
      <c r="M66" s="223"/>
      <c r="N66" s="223"/>
      <c r="O66" s="75"/>
      <c r="P66" s="19"/>
      <c r="Q66" s="209"/>
      <c r="R66" s="252"/>
      <c r="S66" s="152" t="str">
        <f t="shared" si="1"/>
        <v/>
      </c>
      <c r="T66" s="151" t="str">
        <f t="shared" si="2"/>
        <v/>
      </c>
      <c r="U66" s="152" t="str">
        <f t="shared" si="3"/>
        <v/>
      </c>
      <c r="V66" s="151" t="str">
        <f t="shared" si="4"/>
        <v/>
      </c>
      <c r="W66" s="152" t="str">
        <f t="shared" si="5"/>
        <v/>
      </c>
      <c r="X66" s="27"/>
      <c r="Y66" s="275"/>
      <c r="Z66" s="275"/>
      <c r="AA66" s="275"/>
    </row>
    <row r="67" spans="1:27" ht="25.5" outlineLevel="1">
      <c r="B67" s="216" t="s">
        <v>171</v>
      </c>
      <c r="C67" s="67" t="s">
        <v>172</v>
      </c>
      <c r="D67" s="217" t="s">
        <v>173</v>
      </c>
      <c r="E67" s="218" t="s">
        <v>32</v>
      </c>
      <c r="F67" s="88"/>
      <c r="G67" s="68"/>
      <c r="H67" s="260" t="s">
        <v>1028</v>
      </c>
      <c r="I67" s="219"/>
      <c r="J67" s="221"/>
      <c r="K67" s="222"/>
      <c r="L67" s="223"/>
      <c r="M67" s="223"/>
      <c r="N67" s="223"/>
      <c r="O67" s="409" t="s">
        <v>29</v>
      </c>
      <c r="P67" s="19"/>
      <c r="Q67" s="202"/>
      <c r="R67" s="252">
        <f t="shared" ref="R67:R75" si="14">IF(OR(L67="n.d.",L67="nd",L67="n.d",L67="nd."),"",1)</f>
        <v>1</v>
      </c>
      <c r="S67" s="152" t="str">
        <f t="shared" si="1"/>
        <v/>
      </c>
      <c r="T67" s="151" t="str">
        <f t="shared" si="2"/>
        <v/>
      </c>
      <c r="U67" s="152" t="str">
        <f t="shared" si="3"/>
        <v/>
      </c>
      <c r="V67" s="151" t="str">
        <f t="shared" si="4"/>
        <v/>
      </c>
      <c r="W67" s="152" t="str">
        <f t="shared" si="5"/>
        <v/>
      </c>
      <c r="X67" s="27"/>
      <c r="Y67" s="275"/>
      <c r="Z67" s="275"/>
      <c r="AA67" s="275"/>
    </row>
    <row r="68" spans="1:27" outlineLevel="1">
      <c r="B68" s="216"/>
      <c r="C68" s="67"/>
      <c r="D68" s="217" t="s">
        <v>962</v>
      </c>
      <c r="E68" s="204" t="s">
        <v>1032</v>
      </c>
      <c r="F68" s="88"/>
      <c r="G68" s="68"/>
      <c r="H68" s="410" t="s">
        <v>1130</v>
      </c>
      <c r="I68" s="219" t="s">
        <v>944</v>
      </c>
      <c r="J68" s="221"/>
      <c r="K68" s="222"/>
      <c r="L68" s="223" t="s">
        <v>945</v>
      </c>
      <c r="M68" s="223"/>
      <c r="N68" s="223"/>
      <c r="O68" s="75"/>
      <c r="P68" s="19"/>
      <c r="Q68" s="202"/>
      <c r="R68" s="252"/>
      <c r="S68" s="152"/>
      <c r="T68" s="151"/>
      <c r="U68" s="152"/>
      <c r="V68" s="151"/>
      <c r="W68" s="152"/>
      <c r="X68" s="27"/>
      <c r="Y68" s="275"/>
      <c r="Z68" s="275"/>
      <c r="AA68" s="275"/>
    </row>
    <row r="69" spans="1:27" ht="63.75" outlineLevel="1">
      <c r="B69" s="397" t="s">
        <v>174</v>
      </c>
      <c r="C69" s="398" t="s">
        <v>172</v>
      </c>
      <c r="D69" s="399" t="s">
        <v>175</v>
      </c>
      <c r="E69" s="400" t="s">
        <v>947</v>
      </c>
      <c r="F69" s="401"/>
      <c r="G69" s="402"/>
      <c r="H69" s="536" t="s">
        <v>1131</v>
      </c>
      <c r="I69" s="404" t="s">
        <v>944</v>
      </c>
      <c r="J69" s="405" t="s">
        <v>37</v>
      </c>
      <c r="K69" s="406" t="s">
        <v>37</v>
      </c>
      <c r="L69" s="407" t="s">
        <v>1054</v>
      </c>
      <c r="M69" s="407" t="s">
        <v>1058</v>
      </c>
      <c r="N69" s="407" t="s">
        <v>946</v>
      </c>
      <c r="O69" s="408" t="s">
        <v>1128</v>
      </c>
      <c r="P69" s="19"/>
      <c r="Q69" s="202"/>
      <c r="R69" s="252">
        <f t="shared" si="14"/>
        <v>1</v>
      </c>
      <c r="S69" s="152" t="str">
        <f t="shared" si="1"/>
        <v>1</v>
      </c>
      <c r="T69" s="151" t="str">
        <f t="shared" si="2"/>
        <v>1</v>
      </c>
      <c r="U69" s="152" t="str">
        <f t="shared" si="3"/>
        <v>3</v>
      </c>
      <c r="V69" s="151" t="str">
        <f t="shared" si="4"/>
        <v>1</v>
      </c>
      <c r="W69" s="152" t="str">
        <f t="shared" si="5"/>
        <v>3</v>
      </c>
      <c r="X69" s="27"/>
      <c r="Y69" s="275"/>
      <c r="Z69" s="275"/>
      <c r="AA69" s="275"/>
    </row>
    <row r="70" spans="1:27" s="356" customFormat="1" outlineLevel="1">
      <c r="A70" s="337"/>
      <c r="B70" s="338" t="s">
        <v>176</v>
      </c>
      <c r="C70" s="339" t="s">
        <v>172</v>
      </c>
      <c r="D70" s="340" t="s">
        <v>177</v>
      </c>
      <c r="E70" s="341" t="s">
        <v>576</v>
      </c>
      <c r="F70" s="342"/>
      <c r="G70" s="343"/>
      <c r="H70" s="344" t="s">
        <v>15</v>
      </c>
      <c r="I70" s="345"/>
      <c r="J70" s="342" t="s">
        <v>37</v>
      </c>
      <c r="K70" s="346" t="s">
        <v>37</v>
      </c>
      <c r="L70" s="347"/>
      <c r="M70" s="347"/>
      <c r="N70" s="347"/>
      <c r="O70" s="348"/>
      <c r="P70" s="349"/>
      <c r="Q70" s="350"/>
      <c r="R70" s="351">
        <f t="shared" si="14"/>
        <v>1</v>
      </c>
      <c r="S70" s="352" t="str">
        <f t="shared" si="1"/>
        <v/>
      </c>
      <c r="T70" s="353" t="str">
        <f t="shared" si="2"/>
        <v>1</v>
      </c>
      <c r="U70" s="352" t="str">
        <f t="shared" si="3"/>
        <v/>
      </c>
      <c r="V70" s="353" t="str">
        <f t="shared" si="4"/>
        <v>1</v>
      </c>
      <c r="W70" s="352" t="str">
        <f t="shared" si="5"/>
        <v/>
      </c>
      <c r="X70" s="354"/>
      <c r="Y70" s="355"/>
      <c r="Z70" s="355"/>
      <c r="AA70" s="355"/>
    </row>
    <row r="71" spans="1:27" ht="81.75" customHeight="1" outlineLevel="1">
      <c r="B71" s="397" t="s">
        <v>178</v>
      </c>
      <c r="C71" s="398" t="s">
        <v>172</v>
      </c>
      <c r="D71" s="399" t="s">
        <v>867</v>
      </c>
      <c r="E71" s="400" t="s">
        <v>948</v>
      </c>
      <c r="F71" s="401"/>
      <c r="G71" s="402"/>
      <c r="H71" s="427" t="s">
        <v>935</v>
      </c>
      <c r="I71" s="404" t="s">
        <v>944</v>
      </c>
      <c r="J71" s="405" t="s">
        <v>37</v>
      </c>
      <c r="K71" s="406" t="s">
        <v>37</v>
      </c>
      <c r="L71" s="407" t="s">
        <v>945</v>
      </c>
      <c r="M71" s="407" t="s">
        <v>945</v>
      </c>
      <c r="N71" s="407" t="s">
        <v>946</v>
      </c>
      <c r="O71" s="408" t="s">
        <v>950</v>
      </c>
      <c r="P71" s="18"/>
      <c r="Q71" s="202"/>
      <c r="R71" s="252">
        <f t="shared" si="14"/>
        <v>1</v>
      </c>
      <c r="S71" s="152" t="str">
        <f t="shared" si="1"/>
        <v>1</v>
      </c>
      <c r="T71" s="151" t="str">
        <f t="shared" si="2"/>
        <v>1</v>
      </c>
      <c r="U71" s="152" t="str">
        <f t="shared" si="3"/>
        <v>3</v>
      </c>
      <c r="V71" s="151" t="str">
        <f t="shared" si="4"/>
        <v>1</v>
      </c>
      <c r="W71" s="152" t="str">
        <f t="shared" si="5"/>
        <v>3</v>
      </c>
      <c r="X71" s="27"/>
      <c r="Y71" s="275"/>
      <c r="Z71" s="275"/>
      <c r="AA71" s="275"/>
    </row>
    <row r="72" spans="1:27" ht="27" outlineLevel="1">
      <c r="B72" s="397" t="s">
        <v>179</v>
      </c>
      <c r="C72" s="398" t="s">
        <v>172</v>
      </c>
      <c r="D72" s="399" t="s">
        <v>690</v>
      </c>
      <c r="E72" s="400" t="s">
        <v>951</v>
      </c>
      <c r="F72" s="401"/>
      <c r="G72" s="402"/>
      <c r="H72" s="429" t="s">
        <v>1132</v>
      </c>
      <c r="I72" s="404" t="s">
        <v>944</v>
      </c>
      <c r="J72" s="405" t="s">
        <v>37</v>
      </c>
      <c r="K72" s="406" t="s">
        <v>37</v>
      </c>
      <c r="L72" s="407" t="s">
        <v>945</v>
      </c>
      <c r="M72" s="407" t="s">
        <v>1000</v>
      </c>
      <c r="N72" s="407" t="s">
        <v>946</v>
      </c>
      <c r="O72" s="408" t="s">
        <v>1001</v>
      </c>
      <c r="P72" s="19"/>
      <c r="Q72" s="202"/>
      <c r="R72" s="252">
        <f t="shared" si="14"/>
        <v>1</v>
      </c>
      <c r="S72" s="152" t="str">
        <f t="shared" si="1"/>
        <v>1</v>
      </c>
      <c r="T72" s="151" t="str">
        <f t="shared" si="2"/>
        <v>1</v>
      </c>
      <c r="U72" s="152" t="str">
        <f t="shared" si="3"/>
        <v>3</v>
      </c>
      <c r="V72" s="151" t="str">
        <f t="shared" si="4"/>
        <v>1</v>
      </c>
      <c r="W72" s="152" t="str">
        <f t="shared" si="5"/>
        <v>3</v>
      </c>
      <c r="X72" s="27"/>
      <c r="Y72" s="275"/>
      <c r="Z72" s="275"/>
      <c r="AA72" s="275"/>
    </row>
    <row r="73" spans="1:27" ht="76.5" outlineLevel="1">
      <c r="B73" s="397" t="s">
        <v>180</v>
      </c>
      <c r="C73" s="398" t="s">
        <v>172</v>
      </c>
      <c r="D73" s="399" t="s">
        <v>1050</v>
      </c>
      <c r="E73" s="400" t="s">
        <v>952</v>
      </c>
      <c r="F73" s="401"/>
      <c r="G73" s="402"/>
      <c r="H73" s="429" t="s">
        <v>1133</v>
      </c>
      <c r="I73" s="404" t="s">
        <v>944</v>
      </c>
      <c r="J73" s="405" t="s">
        <v>37</v>
      </c>
      <c r="K73" s="406" t="s">
        <v>37</v>
      </c>
      <c r="L73" s="407" t="s">
        <v>1054</v>
      </c>
      <c r="M73" s="407" t="s">
        <v>1058</v>
      </c>
      <c r="N73" s="407" t="s">
        <v>946</v>
      </c>
      <c r="O73" s="408" t="s">
        <v>1128</v>
      </c>
      <c r="P73" s="18"/>
      <c r="Q73" s="202"/>
      <c r="R73" s="252">
        <f t="shared" si="14"/>
        <v>1</v>
      </c>
      <c r="S73" s="152" t="str">
        <f t="shared" si="1"/>
        <v>1</v>
      </c>
      <c r="T73" s="151" t="str">
        <f t="shared" si="2"/>
        <v>1</v>
      </c>
      <c r="U73" s="152" t="str">
        <f t="shared" si="3"/>
        <v>3</v>
      </c>
      <c r="V73" s="151" t="str">
        <f t="shared" si="4"/>
        <v>1</v>
      </c>
      <c r="W73" s="152" t="str">
        <f t="shared" si="5"/>
        <v>3</v>
      </c>
      <c r="X73" s="27"/>
      <c r="Y73" s="275"/>
      <c r="Z73" s="275"/>
      <c r="AA73" s="275"/>
    </row>
    <row r="74" spans="1:27" ht="27" outlineLevel="1">
      <c r="B74" s="397"/>
      <c r="C74" s="398"/>
      <c r="D74" s="399" t="s">
        <v>955</v>
      </c>
      <c r="E74" s="428" t="s">
        <v>956</v>
      </c>
      <c r="F74" s="401"/>
      <c r="G74" s="402"/>
      <c r="H74" s="429" t="s">
        <v>1134</v>
      </c>
      <c r="I74" s="404" t="s">
        <v>944</v>
      </c>
      <c r="J74" s="405"/>
      <c r="K74" s="406"/>
      <c r="L74" s="407" t="s">
        <v>945</v>
      </c>
      <c r="M74" s="407" t="s">
        <v>1000</v>
      </c>
      <c r="N74" s="407" t="s">
        <v>946</v>
      </c>
      <c r="O74" s="408" t="s">
        <v>1001</v>
      </c>
      <c r="P74" s="18"/>
      <c r="Q74" s="202"/>
      <c r="R74" s="252">
        <f t="shared" si="14"/>
        <v>1</v>
      </c>
      <c r="S74" s="152" t="str">
        <f t="shared" si="1"/>
        <v>1</v>
      </c>
      <c r="T74" s="151"/>
      <c r="U74" s="152"/>
      <c r="V74" s="151"/>
      <c r="W74" s="152"/>
      <c r="X74" s="27"/>
      <c r="Y74" s="275"/>
      <c r="Z74" s="275"/>
      <c r="AA74" s="275"/>
    </row>
    <row r="75" spans="1:27" ht="27" outlineLevel="1">
      <c r="B75" s="397" t="s">
        <v>181</v>
      </c>
      <c r="C75" s="398" t="s">
        <v>172</v>
      </c>
      <c r="D75" s="399" t="s">
        <v>182</v>
      </c>
      <c r="E75" s="400" t="s">
        <v>953</v>
      </c>
      <c r="F75" s="401"/>
      <c r="G75" s="402"/>
      <c r="H75" s="525" t="s">
        <v>1135</v>
      </c>
      <c r="I75" s="404" t="s">
        <v>944</v>
      </c>
      <c r="J75" s="405"/>
      <c r="K75" s="406"/>
      <c r="L75" s="407" t="s">
        <v>1054</v>
      </c>
      <c r="M75" s="407" t="s">
        <v>1000</v>
      </c>
      <c r="N75" s="407" t="s">
        <v>946</v>
      </c>
      <c r="O75" s="408" t="s">
        <v>1001</v>
      </c>
      <c r="P75" s="19"/>
      <c r="Q75" s="202"/>
      <c r="R75" s="252">
        <f t="shared" si="14"/>
        <v>1</v>
      </c>
      <c r="S75" s="152" t="str">
        <f t="shared" si="1"/>
        <v>1</v>
      </c>
      <c r="T75" s="151" t="str">
        <f t="shared" si="2"/>
        <v/>
      </c>
      <c r="U75" s="152" t="str">
        <f t="shared" si="3"/>
        <v/>
      </c>
      <c r="V75" s="151" t="str">
        <f t="shared" si="4"/>
        <v/>
      </c>
      <c r="W75" s="152" t="str">
        <f t="shared" si="5"/>
        <v/>
      </c>
      <c r="X75" s="27"/>
      <c r="Y75" s="275"/>
      <c r="Z75" s="275"/>
      <c r="AA75" s="275"/>
    </row>
    <row r="76" spans="1:27" ht="25.5" outlineLevel="1">
      <c r="B76" s="216"/>
      <c r="C76" s="67" t="s">
        <v>172</v>
      </c>
      <c r="D76" s="217" t="s">
        <v>182</v>
      </c>
      <c r="E76" s="204" t="s">
        <v>1034</v>
      </c>
      <c r="F76" s="88"/>
      <c r="G76" s="68"/>
      <c r="H76" s="526" t="s">
        <v>1136</v>
      </c>
      <c r="I76" s="486" t="s">
        <v>944</v>
      </c>
      <c r="J76" s="221"/>
      <c r="K76" s="222"/>
      <c r="L76" s="223" t="s">
        <v>1054</v>
      </c>
      <c r="M76" s="223"/>
      <c r="N76" s="223"/>
      <c r="O76" s="75"/>
      <c r="P76" s="19"/>
      <c r="Q76" s="367"/>
      <c r="R76" s="252">
        <f t="shared" ref="R76" si="15">IF(OR(L76="n.d.",L76="nd",L76="n.d",L76="nd."),"",1)</f>
        <v>1</v>
      </c>
      <c r="S76" s="152" t="str">
        <f t="shared" ref="S76" si="16">IF(AND(L76&lt;&gt;0,R76=1),"1",IF(AND(L76&lt;&gt;0,R76=2),"2",""))</f>
        <v>1</v>
      </c>
      <c r="T76" s="151" t="str">
        <f t="shared" ref="T76" si="17">IF(AND(J76="TAK",R76=1),"1",IF(AND(J76="TAK",R76=2),"2",""))</f>
        <v/>
      </c>
      <c r="U76" s="152" t="str">
        <f t="shared" ref="U76" si="18">IF(AND(L76&lt;&gt;0,N76="T",T76="1"),"3",IF(AND(L76&lt;&gt;0,OR(N76="",N76="n"),T76="1"),"4",IF(AND(L76&lt;&gt;0,N76="T",T76="2"),"5",IF(AND(L76&lt;&gt;0,OR(N76="",N76="n"),T76="2"),"6",""))))</f>
        <v/>
      </c>
      <c r="V76" s="151" t="str">
        <f t="shared" ref="V76" si="19">IF(AND(K76="TAK",R76=1),"1",IF(AND(K76="TAK",R76=2),"2",""))</f>
        <v/>
      </c>
      <c r="W76" s="152" t="str">
        <f t="shared" ref="W76" si="20">IF(AND(L76&lt;&gt;0,N76="T",V76="1"),"3",IF(AND(L76&lt;&gt;0,OR(N76="",N76="n"),V76="1"),"4",IF(AND(L76&lt;&gt;0,N76="T",V76="2"),"5",IF(AND(L76&lt;&gt;0,OR(N76="",N76="n"),V76="2"),"6",""))))</f>
        <v/>
      </c>
      <c r="X76" s="27"/>
      <c r="Y76" s="275"/>
      <c r="Z76" s="275"/>
      <c r="AA76" s="275"/>
    </row>
    <row r="77" spans="1:27" ht="16.5" customHeight="1">
      <c r="B77" s="216"/>
      <c r="C77" s="67"/>
      <c r="D77" s="224" t="s">
        <v>183</v>
      </c>
      <c r="I77" s="257"/>
      <c r="J77" s="221"/>
      <c r="K77" s="222"/>
      <c r="L77" s="223"/>
      <c r="M77" s="223"/>
      <c r="N77" s="223"/>
      <c r="O77" s="75"/>
      <c r="P77" s="18"/>
      <c r="Q77" s="202"/>
      <c r="R77" s="252"/>
      <c r="S77" s="152" t="str">
        <f t="shared" si="1"/>
        <v/>
      </c>
      <c r="T77" s="151" t="str">
        <f t="shared" si="2"/>
        <v/>
      </c>
      <c r="U77" s="152" t="str">
        <f t="shared" si="3"/>
        <v/>
      </c>
      <c r="V77" s="151" t="str">
        <f t="shared" si="4"/>
        <v/>
      </c>
      <c r="W77" s="152" t="str">
        <f t="shared" si="5"/>
        <v/>
      </c>
      <c r="X77" s="27"/>
      <c r="Y77" s="275"/>
      <c r="Z77" s="275"/>
      <c r="AA77" s="275"/>
    </row>
    <row r="78" spans="1:27" ht="51" outlineLevel="1">
      <c r="B78" s="216" t="s">
        <v>184</v>
      </c>
      <c r="C78" s="67" t="s">
        <v>185</v>
      </c>
      <c r="D78" s="217" t="s">
        <v>691</v>
      </c>
      <c r="E78" s="218"/>
      <c r="F78" s="88"/>
      <c r="G78" s="68"/>
      <c r="H78" s="260" t="s">
        <v>1028</v>
      </c>
      <c r="I78" s="257"/>
      <c r="J78" s="221"/>
      <c r="K78" s="222"/>
      <c r="L78" s="223"/>
      <c r="M78" s="223"/>
      <c r="N78" s="223"/>
      <c r="O78" s="409" t="s">
        <v>29</v>
      </c>
      <c r="P78" s="19"/>
      <c r="Q78" s="202"/>
      <c r="R78" s="252">
        <f t="shared" ref="R78:R79" si="21">IF(OR(L78="n.d.",L78="nd",L78="n.d",L78="nd."),"",1)</f>
        <v>1</v>
      </c>
      <c r="S78" s="152" t="str">
        <f t="shared" si="1"/>
        <v/>
      </c>
      <c r="T78" s="151" t="str">
        <f t="shared" si="2"/>
        <v/>
      </c>
      <c r="U78" s="152" t="str">
        <f t="shared" si="3"/>
        <v/>
      </c>
      <c r="V78" s="151" t="str">
        <f t="shared" si="4"/>
        <v/>
      </c>
      <c r="W78" s="152" t="str">
        <f t="shared" si="5"/>
        <v/>
      </c>
      <c r="X78" s="27"/>
      <c r="Y78" s="275"/>
      <c r="Z78" s="275"/>
      <c r="AA78" s="275"/>
    </row>
    <row r="79" spans="1:27" ht="38.25" outlineLevel="1">
      <c r="B79" s="397" t="s">
        <v>186</v>
      </c>
      <c r="C79" s="398"/>
      <c r="D79" s="399" t="s">
        <v>187</v>
      </c>
      <c r="E79" s="400" t="s">
        <v>954</v>
      </c>
      <c r="F79" s="401"/>
      <c r="G79" s="402"/>
      <c r="H79" s="536" t="s">
        <v>1137</v>
      </c>
      <c r="I79" s="404" t="s">
        <v>944</v>
      </c>
      <c r="J79" s="405" t="s">
        <v>37</v>
      </c>
      <c r="K79" s="406" t="s">
        <v>37</v>
      </c>
      <c r="L79" s="407" t="s">
        <v>1054</v>
      </c>
      <c r="M79" s="407" t="s">
        <v>1000</v>
      </c>
      <c r="N79" s="407" t="s">
        <v>946</v>
      </c>
      <c r="O79" s="408" t="s">
        <v>1001</v>
      </c>
      <c r="P79" s="19"/>
      <c r="Q79" s="202"/>
      <c r="R79" s="252">
        <f t="shared" si="21"/>
        <v>1</v>
      </c>
      <c r="S79" s="152" t="str">
        <f t="shared" si="1"/>
        <v>1</v>
      </c>
      <c r="T79" s="151" t="str">
        <f t="shared" si="2"/>
        <v>1</v>
      </c>
      <c r="U79" s="152" t="str">
        <f t="shared" si="3"/>
        <v>3</v>
      </c>
      <c r="V79" s="151" t="str">
        <f t="shared" si="4"/>
        <v>1</v>
      </c>
      <c r="W79" s="152" t="str">
        <f t="shared" si="5"/>
        <v>3</v>
      </c>
      <c r="X79" s="27"/>
      <c r="Y79" s="275"/>
      <c r="Z79" s="275"/>
      <c r="AA79" s="275"/>
    </row>
    <row r="80" spans="1:27" outlineLevel="1">
      <c r="B80" s="421"/>
      <c r="C80" s="422"/>
      <c r="D80" s="426" t="s">
        <v>997</v>
      </c>
      <c r="E80" s="204"/>
      <c r="F80" s="423"/>
      <c r="G80" s="424"/>
      <c r="H80" s="261"/>
      <c r="I80" s="425"/>
      <c r="J80" s="206"/>
      <c r="K80" s="207"/>
      <c r="L80" s="208"/>
      <c r="M80" s="208"/>
      <c r="N80" s="208"/>
      <c r="O80" s="409" t="s">
        <v>29</v>
      </c>
      <c r="P80" s="19"/>
      <c r="Q80" s="202"/>
      <c r="R80" s="252"/>
      <c r="S80" s="152"/>
      <c r="T80" s="151"/>
      <c r="U80" s="152"/>
      <c r="V80" s="151"/>
      <c r="W80" s="152"/>
      <c r="X80" s="27"/>
      <c r="Y80" s="275"/>
      <c r="Z80" s="275"/>
      <c r="AA80" s="275"/>
    </row>
    <row r="81" spans="1:27" outlineLevel="1">
      <c r="B81" s="487"/>
      <c r="C81" s="488"/>
      <c r="D81" s="488" t="s">
        <v>1051</v>
      </c>
      <c r="E81" s="489"/>
      <c r="F81" s="490"/>
      <c r="G81" s="491"/>
      <c r="H81" s="492" t="s">
        <v>1138</v>
      </c>
      <c r="I81" s="493"/>
      <c r="J81" s="490"/>
      <c r="K81" s="494"/>
      <c r="L81" s="495"/>
      <c r="M81" s="495"/>
      <c r="N81" s="495"/>
      <c r="O81" s="496" t="s">
        <v>29</v>
      </c>
      <c r="P81" s="19"/>
      <c r="Q81" s="202"/>
      <c r="R81" s="252"/>
      <c r="S81" s="152"/>
      <c r="T81" s="151"/>
      <c r="U81" s="152"/>
      <c r="V81" s="151"/>
      <c r="W81" s="152"/>
      <c r="X81" s="27"/>
      <c r="Y81" s="275"/>
      <c r="Z81" s="275"/>
      <c r="AA81" s="275"/>
    </row>
    <row r="82" spans="1:27" outlineLevel="1">
      <c r="B82" s="487"/>
      <c r="C82" s="488"/>
      <c r="D82" s="488" t="s">
        <v>1052</v>
      </c>
      <c r="E82" s="489"/>
      <c r="F82" s="490"/>
      <c r="G82" s="491"/>
      <c r="H82" s="492" t="s">
        <v>1186</v>
      </c>
      <c r="I82" s="493"/>
      <c r="J82" s="490"/>
      <c r="K82" s="494"/>
      <c r="L82" s="495"/>
      <c r="M82" s="495"/>
      <c r="N82" s="495"/>
      <c r="O82" s="496" t="s">
        <v>29</v>
      </c>
      <c r="P82" s="19"/>
      <c r="Q82" s="202"/>
      <c r="R82" s="252"/>
      <c r="S82" s="152"/>
      <c r="T82" s="151"/>
      <c r="U82" s="152"/>
      <c r="V82" s="151"/>
      <c r="W82" s="152"/>
      <c r="X82" s="27"/>
      <c r="Y82" s="275"/>
      <c r="Z82" s="275"/>
      <c r="AA82" s="275"/>
    </row>
    <row r="83" spans="1:27" ht="51" outlineLevel="1">
      <c r="B83" s="487"/>
      <c r="C83" s="488"/>
      <c r="D83" s="488" t="s">
        <v>1053</v>
      </c>
      <c r="E83" s="489"/>
      <c r="F83" s="490"/>
      <c r="G83" s="491"/>
      <c r="H83" s="492" t="s">
        <v>1139</v>
      </c>
      <c r="I83" s="493"/>
      <c r="J83" s="490"/>
      <c r="K83" s="494"/>
      <c r="L83" s="495"/>
      <c r="M83" s="495"/>
      <c r="N83" s="495"/>
      <c r="O83" s="496" t="s">
        <v>29</v>
      </c>
      <c r="P83" s="19"/>
      <c r="Q83" s="202"/>
      <c r="R83" s="252"/>
      <c r="S83" s="152"/>
      <c r="T83" s="151"/>
      <c r="U83" s="152"/>
      <c r="V83" s="151"/>
      <c r="W83" s="152"/>
      <c r="X83" s="27"/>
      <c r="Y83" s="275"/>
      <c r="Z83" s="275"/>
      <c r="AA83" s="275"/>
    </row>
    <row r="84" spans="1:27" ht="26.25">
      <c r="B84" s="216"/>
      <c r="C84" s="67"/>
      <c r="D84" s="224" t="s">
        <v>188</v>
      </c>
      <c r="E84" s="218" t="s">
        <v>32</v>
      </c>
      <c r="F84" s="88"/>
      <c r="G84" s="68"/>
      <c r="H84" s="261"/>
      <c r="I84" s="219"/>
      <c r="J84" s="221"/>
      <c r="K84" s="222"/>
      <c r="L84" s="223"/>
      <c r="M84" s="223"/>
      <c r="N84" s="223"/>
      <c r="O84" s="409" t="s">
        <v>998</v>
      </c>
      <c r="P84" s="19"/>
      <c r="Q84" s="202"/>
      <c r="R84" s="252"/>
      <c r="S84" s="152" t="str">
        <f t="shared" si="1"/>
        <v/>
      </c>
      <c r="T84" s="151" t="str">
        <f t="shared" si="2"/>
        <v/>
      </c>
      <c r="U84" s="152" t="str">
        <f t="shared" si="3"/>
        <v/>
      </c>
      <c r="V84" s="151" t="str">
        <f t="shared" si="4"/>
        <v/>
      </c>
      <c r="W84" s="152" t="str">
        <f t="shared" si="5"/>
        <v/>
      </c>
      <c r="X84" s="27"/>
      <c r="Y84" s="275"/>
      <c r="Z84" s="275"/>
      <c r="AA84" s="275"/>
    </row>
    <row r="85" spans="1:27" ht="27" outlineLevel="1">
      <c r="B85" s="397" t="s">
        <v>189</v>
      </c>
      <c r="C85" s="398" t="s">
        <v>190</v>
      </c>
      <c r="D85" s="399" t="s">
        <v>191</v>
      </c>
      <c r="E85" s="400" t="s">
        <v>957</v>
      </c>
      <c r="F85" s="401"/>
      <c r="G85" s="402"/>
      <c r="H85" s="403" t="s">
        <v>1140</v>
      </c>
      <c r="I85" s="404" t="s">
        <v>944</v>
      </c>
      <c r="J85" s="405" t="s">
        <v>37</v>
      </c>
      <c r="K85" s="406" t="s">
        <v>37</v>
      </c>
      <c r="L85" s="407" t="s">
        <v>945</v>
      </c>
      <c r="M85" s="497" t="s">
        <v>1054</v>
      </c>
      <c r="N85" s="497" t="s">
        <v>946</v>
      </c>
      <c r="O85" s="408" t="s">
        <v>1055</v>
      </c>
      <c r="P85" s="19"/>
      <c r="Q85" s="202"/>
      <c r="R85" s="252">
        <f t="shared" ref="R85:R86" si="22">IF(OR(L85="n.d.",L85="nd",L85="n.d",L85="nd."),"",1)</f>
        <v>1</v>
      </c>
      <c r="S85" s="152" t="str">
        <f t="shared" si="1"/>
        <v>1</v>
      </c>
      <c r="T85" s="151" t="str">
        <f t="shared" si="2"/>
        <v>1</v>
      </c>
      <c r="U85" s="152" t="str">
        <f t="shared" si="3"/>
        <v>3</v>
      </c>
      <c r="V85" s="151" t="str">
        <f t="shared" si="4"/>
        <v>1</v>
      </c>
      <c r="W85" s="152" t="str">
        <f t="shared" si="5"/>
        <v>3</v>
      </c>
      <c r="X85" s="27"/>
      <c r="Y85" s="275"/>
      <c r="Z85" s="275"/>
      <c r="AA85" s="275"/>
    </row>
    <row r="86" spans="1:27" ht="27" outlineLevel="1">
      <c r="B86" s="397" t="s">
        <v>192</v>
      </c>
      <c r="C86" s="398" t="s">
        <v>190</v>
      </c>
      <c r="D86" s="399" t="s">
        <v>193</v>
      </c>
      <c r="E86" s="400" t="s">
        <v>958</v>
      </c>
      <c r="F86" s="401"/>
      <c r="G86" s="402"/>
      <c r="H86" s="498"/>
      <c r="I86" s="404" t="s">
        <v>944</v>
      </c>
      <c r="J86" s="405" t="s">
        <v>37</v>
      </c>
      <c r="K86" s="406" t="s">
        <v>37</v>
      </c>
      <c r="L86" s="407" t="s">
        <v>945</v>
      </c>
      <c r="M86" s="497" t="s">
        <v>1054</v>
      </c>
      <c r="N86" s="497" t="s">
        <v>946</v>
      </c>
      <c r="O86" s="408" t="s">
        <v>1055</v>
      </c>
      <c r="P86" s="19"/>
      <c r="Q86" s="202"/>
      <c r="R86" s="252">
        <f t="shared" si="22"/>
        <v>1</v>
      </c>
      <c r="S86" s="152" t="str">
        <f t="shared" si="1"/>
        <v>1</v>
      </c>
      <c r="T86" s="151" t="str">
        <f t="shared" si="2"/>
        <v>1</v>
      </c>
      <c r="U86" s="152" t="str">
        <f t="shared" si="3"/>
        <v>3</v>
      </c>
      <c r="V86" s="151" t="str">
        <f t="shared" si="4"/>
        <v>1</v>
      </c>
      <c r="W86" s="152" t="str">
        <f t="shared" si="5"/>
        <v>3</v>
      </c>
      <c r="X86" s="27"/>
      <c r="Y86" s="275"/>
      <c r="Z86" s="275"/>
      <c r="AA86" s="275"/>
    </row>
    <row r="87" spans="1:27" ht="27" outlineLevel="1">
      <c r="B87" s="216" t="s">
        <v>194</v>
      </c>
      <c r="C87" s="67" t="s">
        <v>190</v>
      </c>
      <c r="D87" s="217" t="s">
        <v>195</v>
      </c>
      <c r="E87" s="226" t="s">
        <v>960</v>
      </c>
      <c r="F87" s="89"/>
      <c r="G87" s="41"/>
      <c r="H87" s="335"/>
      <c r="I87" s="227"/>
      <c r="J87" s="221" t="s">
        <v>37</v>
      </c>
      <c r="K87" s="222" t="s">
        <v>37</v>
      </c>
      <c r="L87" s="223"/>
      <c r="M87" s="228"/>
      <c r="N87" s="228"/>
      <c r="O87" s="409" t="s">
        <v>29</v>
      </c>
      <c r="P87" s="19"/>
      <c r="Q87" s="202"/>
      <c r="R87" s="252">
        <f t="shared" ref="R87:R88" si="23">IF(OR(L87="n.d.",L87="nd",L87="n.d",L87="nd."),"",1)</f>
        <v>1</v>
      </c>
      <c r="S87" s="152" t="str">
        <f t="shared" si="1"/>
        <v/>
      </c>
      <c r="T87" s="151" t="str">
        <f t="shared" si="2"/>
        <v>1</v>
      </c>
      <c r="U87" s="152" t="str">
        <f t="shared" si="3"/>
        <v/>
      </c>
      <c r="V87" s="151" t="str">
        <f t="shared" si="4"/>
        <v>1</v>
      </c>
      <c r="W87" s="152" t="str">
        <f t="shared" si="5"/>
        <v/>
      </c>
      <c r="X87" s="27"/>
      <c r="Y87" s="275"/>
      <c r="Z87" s="275"/>
      <c r="AA87" s="275"/>
    </row>
    <row r="88" spans="1:27" ht="27" outlineLevel="1">
      <c r="B88" s="397" t="s">
        <v>196</v>
      </c>
      <c r="C88" s="398" t="s">
        <v>190</v>
      </c>
      <c r="D88" s="399" t="s">
        <v>197</v>
      </c>
      <c r="E88" s="499" t="s">
        <v>959</v>
      </c>
      <c r="F88" s="500"/>
      <c r="G88" s="501"/>
      <c r="H88" s="502"/>
      <c r="I88" s="404" t="s">
        <v>944</v>
      </c>
      <c r="J88" s="405" t="s">
        <v>37</v>
      </c>
      <c r="K88" s="406" t="s">
        <v>37</v>
      </c>
      <c r="L88" s="407" t="s">
        <v>945</v>
      </c>
      <c r="M88" s="497" t="s">
        <v>1054</v>
      </c>
      <c r="N88" s="497" t="s">
        <v>946</v>
      </c>
      <c r="O88" s="408" t="s">
        <v>1055</v>
      </c>
      <c r="P88" s="19"/>
      <c r="Q88" s="202"/>
      <c r="R88" s="252">
        <f t="shared" si="23"/>
        <v>1</v>
      </c>
      <c r="S88" s="152" t="str">
        <f t="shared" si="1"/>
        <v>1</v>
      </c>
      <c r="T88" s="151" t="str">
        <f t="shared" si="2"/>
        <v>1</v>
      </c>
      <c r="U88" s="152" t="str">
        <f t="shared" si="3"/>
        <v>3</v>
      </c>
      <c r="V88" s="151" t="str">
        <f t="shared" si="4"/>
        <v>1</v>
      </c>
      <c r="W88" s="152" t="str">
        <f t="shared" si="5"/>
        <v>3</v>
      </c>
      <c r="X88" s="27"/>
      <c r="Y88" s="275"/>
      <c r="Z88" s="275"/>
      <c r="AA88" s="275"/>
    </row>
    <row r="89" spans="1:27" s="356" customFormat="1" ht="25.5" outlineLevel="1">
      <c r="A89" s="337"/>
      <c r="B89" s="338" t="s">
        <v>198</v>
      </c>
      <c r="C89" s="339" t="s">
        <v>190</v>
      </c>
      <c r="D89" s="340" t="s">
        <v>937</v>
      </c>
      <c r="E89" s="341" t="s">
        <v>577</v>
      </c>
      <c r="F89" s="342"/>
      <c r="G89" s="343"/>
      <c r="H89" s="344" t="s">
        <v>15</v>
      </c>
      <c r="I89" s="345"/>
      <c r="J89" s="342"/>
      <c r="K89" s="346"/>
      <c r="L89" s="347"/>
      <c r="M89" s="347"/>
      <c r="N89" s="347"/>
      <c r="O89" s="357"/>
      <c r="P89" s="358"/>
      <c r="Q89" s="350"/>
      <c r="R89" s="351">
        <f>IF(OR(L89="n.d.",L89="nd",L89="n.d",L89="nd."),"",2)</f>
        <v>2</v>
      </c>
      <c r="S89" s="352" t="str">
        <f t="shared" si="1"/>
        <v/>
      </c>
      <c r="T89" s="353" t="str">
        <f t="shared" si="2"/>
        <v/>
      </c>
      <c r="U89" s="352" t="str">
        <f t="shared" si="3"/>
        <v/>
      </c>
      <c r="V89" s="353" t="str">
        <f t="shared" si="4"/>
        <v/>
      </c>
      <c r="W89" s="352" t="str">
        <f t="shared" si="5"/>
        <v/>
      </c>
      <c r="X89" s="354"/>
      <c r="Y89" s="355"/>
      <c r="Z89" s="355"/>
      <c r="AA89" s="355"/>
    </row>
    <row r="90" spans="1:27" ht="24" customHeight="1">
      <c r="B90" s="216"/>
      <c r="C90" s="262"/>
      <c r="D90" s="224" t="s">
        <v>199</v>
      </c>
      <c r="E90" s="264" t="s">
        <v>32</v>
      </c>
      <c r="F90" s="265"/>
      <c r="G90" s="266"/>
      <c r="H90" s="336"/>
      <c r="I90" s="219"/>
      <c r="J90" s="221"/>
      <c r="K90" s="222"/>
      <c r="L90" s="223"/>
      <c r="M90" s="223"/>
      <c r="N90" s="223"/>
      <c r="O90" s="75"/>
      <c r="P90" s="19"/>
      <c r="Q90" s="202"/>
      <c r="R90" s="252"/>
      <c r="S90" s="152" t="str">
        <f t="shared" ref="S90:S163" si="24">IF(AND(L90&lt;&gt;0,R90=1),"1",IF(AND(L90&lt;&gt;0,R90=2),"2",""))</f>
        <v/>
      </c>
      <c r="T90" s="151" t="str">
        <f t="shared" ref="T90:T163" si="25">IF(AND(J90="TAK",R90=1),"1",IF(AND(J90="TAK",R90=2),"2",""))</f>
        <v/>
      </c>
      <c r="U90" s="152" t="str">
        <f t="shared" ref="U90:U163" si="26">IF(AND(L90&lt;&gt;0,N90="T",T90="1"),"3",IF(AND(L90&lt;&gt;0,OR(N90="",N90="n"),T90="1"),"4",IF(AND(L90&lt;&gt;0,N90="T",T90="2"),"5",IF(AND(L90&lt;&gt;0,OR(N90="",N90="n"),T90="2"),"6",""))))</f>
        <v/>
      </c>
      <c r="V90" s="151" t="str">
        <f t="shared" ref="V90:V163" si="27">IF(AND(K90="TAK",R90=1),"1",IF(AND(K90="TAK",R90=2),"2",""))</f>
        <v/>
      </c>
      <c r="W90" s="152" t="str">
        <f t="shared" ref="W90:W163" si="28">IF(AND(L90&lt;&gt;0,N90="T",V90="1"),"3",IF(AND(L90&lt;&gt;0,OR(N90="",N90="n"),V90="1"),"4",IF(AND(L90&lt;&gt;0,N90="T",V90="2"),"5",IF(AND(L90&lt;&gt;0,OR(N90="",N90="n"),V90="2"),"6",""))))</f>
        <v/>
      </c>
      <c r="X90" s="27"/>
      <c r="Y90" s="275"/>
      <c r="Z90" s="275"/>
      <c r="AA90" s="275"/>
    </row>
    <row r="91" spans="1:27" ht="27" outlineLevel="1">
      <c r="B91" s="397" t="s">
        <v>200</v>
      </c>
      <c r="C91" s="398" t="s">
        <v>201</v>
      </c>
      <c r="D91" s="399" t="s">
        <v>202</v>
      </c>
      <c r="E91" s="400" t="s">
        <v>961</v>
      </c>
      <c r="F91" s="401"/>
      <c r="G91" s="402"/>
      <c r="H91" s="403" t="s">
        <v>1141</v>
      </c>
      <c r="I91" s="404" t="s">
        <v>944</v>
      </c>
      <c r="J91" s="405" t="s">
        <v>37</v>
      </c>
      <c r="K91" s="406" t="s">
        <v>37</v>
      </c>
      <c r="L91" s="407" t="s">
        <v>945</v>
      </c>
      <c r="M91" s="497" t="s">
        <v>1054</v>
      </c>
      <c r="N91" s="497" t="s">
        <v>946</v>
      </c>
      <c r="O91" s="408" t="s">
        <v>1128</v>
      </c>
      <c r="P91" s="19"/>
      <c r="Q91" s="202"/>
      <c r="R91" s="252">
        <f t="shared" ref="R91" si="29">IF(OR(L91="n.d.",L91="nd",L91="n.d",L91="nd."),"",1)</f>
        <v>1</v>
      </c>
      <c r="S91" s="152" t="str">
        <f t="shared" si="24"/>
        <v>1</v>
      </c>
      <c r="T91" s="151" t="str">
        <f t="shared" si="25"/>
        <v>1</v>
      </c>
      <c r="U91" s="152" t="str">
        <f t="shared" si="26"/>
        <v>3</v>
      </c>
      <c r="V91" s="151" t="str">
        <f t="shared" si="27"/>
        <v>1</v>
      </c>
      <c r="W91" s="152" t="str">
        <f t="shared" si="28"/>
        <v>3</v>
      </c>
      <c r="X91" s="27"/>
      <c r="Y91" s="275"/>
      <c r="Z91" s="275"/>
      <c r="AA91" s="275"/>
    </row>
    <row r="92" spans="1:27" ht="33.75" customHeight="1">
      <c r="B92" s="216"/>
      <c r="C92" s="262"/>
      <c r="D92" s="224" t="s">
        <v>203</v>
      </c>
      <c r="E92" s="218" t="s">
        <v>32</v>
      </c>
      <c r="F92" s="88"/>
      <c r="G92" s="68"/>
      <c r="H92" s="277"/>
      <c r="I92" s="219"/>
      <c r="J92" s="221"/>
      <c r="K92" s="222"/>
      <c r="L92" s="223"/>
      <c r="M92" s="223"/>
      <c r="N92" s="223"/>
      <c r="O92" s="75"/>
      <c r="P92" s="19"/>
      <c r="Q92" s="202"/>
      <c r="R92" s="251"/>
      <c r="S92" s="152" t="str">
        <f t="shared" si="24"/>
        <v/>
      </c>
      <c r="T92" s="151" t="str">
        <f t="shared" si="25"/>
        <v/>
      </c>
      <c r="U92" s="152" t="str">
        <f t="shared" si="26"/>
        <v/>
      </c>
      <c r="V92" s="151" t="str">
        <f t="shared" si="27"/>
        <v/>
      </c>
      <c r="W92" s="152" t="str">
        <f t="shared" si="28"/>
        <v/>
      </c>
      <c r="X92" s="27"/>
      <c r="Y92" s="275"/>
      <c r="Z92" s="275"/>
      <c r="AA92" s="275"/>
    </row>
    <row r="93" spans="1:27" ht="27" outlineLevel="1">
      <c r="B93" s="397" t="s">
        <v>204</v>
      </c>
      <c r="C93" s="398" t="s">
        <v>151</v>
      </c>
      <c r="D93" s="399" t="s">
        <v>205</v>
      </c>
      <c r="E93" s="400" t="s">
        <v>982</v>
      </c>
      <c r="F93" s="401"/>
      <c r="G93" s="402"/>
      <c r="H93" s="536" t="s">
        <v>1142</v>
      </c>
      <c r="I93" s="404" t="s">
        <v>944</v>
      </c>
      <c r="J93" s="405"/>
      <c r="K93" s="406"/>
      <c r="L93" s="407" t="s">
        <v>1054</v>
      </c>
      <c r="M93" s="407" t="s">
        <v>1058</v>
      </c>
      <c r="N93" s="407" t="s">
        <v>946</v>
      </c>
      <c r="O93" s="408" t="s">
        <v>1059</v>
      </c>
      <c r="P93" s="19"/>
      <c r="Q93" s="202"/>
      <c r="R93" s="252">
        <f t="shared" ref="R93:R96" si="30">IF(OR(L93="n.d.",L93="nd",L93="n.d",L93="nd."),"",1)</f>
        <v>1</v>
      </c>
      <c r="S93" s="152" t="str">
        <f t="shared" si="24"/>
        <v>1</v>
      </c>
      <c r="T93" s="151" t="str">
        <f t="shared" si="25"/>
        <v/>
      </c>
      <c r="U93" s="152" t="str">
        <f t="shared" si="26"/>
        <v/>
      </c>
      <c r="V93" s="151" t="str">
        <f t="shared" si="27"/>
        <v/>
      </c>
      <c r="W93" s="152" t="str">
        <f t="shared" si="28"/>
        <v/>
      </c>
      <c r="X93" s="27"/>
      <c r="Y93" s="275"/>
      <c r="Z93" s="275"/>
      <c r="AA93" s="275"/>
    </row>
    <row r="94" spans="1:27" ht="108" outlineLevel="1">
      <c r="B94" s="397" t="s">
        <v>206</v>
      </c>
      <c r="C94" s="398" t="s">
        <v>151</v>
      </c>
      <c r="D94" s="399" t="s">
        <v>986</v>
      </c>
      <c r="E94" s="400" t="s">
        <v>983</v>
      </c>
      <c r="F94" s="401"/>
      <c r="G94" s="402"/>
      <c r="H94" s="525" t="s">
        <v>1143</v>
      </c>
      <c r="I94" s="404" t="s">
        <v>944</v>
      </c>
      <c r="J94" s="405"/>
      <c r="K94" s="406"/>
      <c r="L94" s="407" t="s">
        <v>1054</v>
      </c>
      <c r="M94" s="407" t="s">
        <v>1058</v>
      </c>
      <c r="N94" s="407" t="s">
        <v>946</v>
      </c>
      <c r="O94" s="408" t="s">
        <v>1059</v>
      </c>
      <c r="P94" s="19"/>
      <c r="Q94" s="202"/>
      <c r="R94" s="252">
        <f t="shared" si="30"/>
        <v>1</v>
      </c>
      <c r="S94" s="152" t="str">
        <f t="shared" si="24"/>
        <v>1</v>
      </c>
      <c r="T94" s="151" t="str">
        <f t="shared" si="25"/>
        <v/>
      </c>
      <c r="U94" s="152" t="str">
        <f t="shared" si="26"/>
        <v/>
      </c>
      <c r="V94" s="151" t="str">
        <f t="shared" si="27"/>
        <v/>
      </c>
      <c r="W94" s="152" t="str">
        <f t="shared" si="28"/>
        <v/>
      </c>
      <c r="X94" s="27"/>
      <c r="Y94" s="275"/>
      <c r="Z94" s="275"/>
      <c r="AA94" s="275"/>
    </row>
    <row r="95" spans="1:27" ht="27" outlineLevel="1">
      <c r="B95" s="397"/>
      <c r="C95" s="398"/>
      <c r="D95" s="516" t="s">
        <v>987</v>
      </c>
      <c r="E95" s="400" t="s">
        <v>1146</v>
      </c>
      <c r="F95" s="401"/>
      <c r="G95" s="402"/>
      <c r="H95" s="517" t="s">
        <v>1144</v>
      </c>
      <c r="I95" s="404" t="s">
        <v>944</v>
      </c>
      <c r="J95" s="405"/>
      <c r="K95" s="406"/>
      <c r="L95" s="407" t="s">
        <v>1054</v>
      </c>
      <c r="M95" s="407" t="s">
        <v>1058</v>
      </c>
      <c r="N95" s="407" t="s">
        <v>946</v>
      </c>
      <c r="O95" s="408" t="s">
        <v>1059</v>
      </c>
      <c r="P95" s="19"/>
      <c r="Q95" s="202"/>
      <c r="R95" s="252"/>
      <c r="S95" s="152"/>
      <c r="T95" s="151"/>
      <c r="U95" s="152"/>
      <c r="V95" s="151"/>
      <c r="W95" s="152"/>
      <c r="X95" s="27"/>
      <c r="Y95" s="275"/>
      <c r="Z95" s="275"/>
      <c r="AA95" s="275"/>
    </row>
    <row r="96" spans="1:27" ht="27" outlineLevel="1">
      <c r="B96" s="397" t="s">
        <v>207</v>
      </c>
      <c r="C96" s="398" t="s">
        <v>151</v>
      </c>
      <c r="D96" s="399" t="s">
        <v>208</v>
      </c>
      <c r="E96" s="400" t="s">
        <v>984</v>
      </c>
      <c r="F96" s="401"/>
      <c r="G96" s="402"/>
      <c r="H96" s="525" t="s">
        <v>1145</v>
      </c>
      <c r="I96" s="404" t="s">
        <v>944</v>
      </c>
      <c r="J96" s="405"/>
      <c r="K96" s="406"/>
      <c r="L96" s="407" t="s">
        <v>1054</v>
      </c>
      <c r="M96" s="407" t="s">
        <v>1058</v>
      </c>
      <c r="N96" s="407" t="s">
        <v>946</v>
      </c>
      <c r="O96" s="408" t="s">
        <v>1059</v>
      </c>
      <c r="P96" s="19"/>
      <c r="Q96" s="202"/>
      <c r="R96" s="252">
        <f t="shared" si="30"/>
        <v>1</v>
      </c>
      <c r="S96" s="152" t="str">
        <f t="shared" si="24"/>
        <v>1</v>
      </c>
      <c r="T96" s="151" t="str">
        <f t="shared" si="25"/>
        <v/>
      </c>
      <c r="U96" s="152" t="str">
        <f t="shared" si="26"/>
        <v/>
      </c>
      <c r="V96" s="151" t="str">
        <f t="shared" si="27"/>
        <v/>
      </c>
      <c r="W96" s="152" t="str">
        <f t="shared" si="28"/>
        <v/>
      </c>
      <c r="X96" s="27"/>
      <c r="Y96" s="275"/>
      <c r="Z96" s="275"/>
      <c r="AA96" s="275"/>
    </row>
    <row r="97" spans="1:27" ht="27" outlineLevel="1">
      <c r="B97" s="397" t="s">
        <v>209</v>
      </c>
      <c r="C97" s="398" t="s">
        <v>151</v>
      </c>
      <c r="D97" s="399" t="s">
        <v>210</v>
      </c>
      <c r="E97" s="400" t="s">
        <v>985</v>
      </c>
      <c r="F97" s="401"/>
      <c r="G97" s="402"/>
      <c r="H97" s="525" t="s">
        <v>1002</v>
      </c>
      <c r="I97" s="404" t="s">
        <v>944</v>
      </c>
      <c r="J97" s="405"/>
      <c r="K97" s="406"/>
      <c r="L97" s="407" t="s">
        <v>1054</v>
      </c>
      <c r="M97" s="407" t="s">
        <v>1058</v>
      </c>
      <c r="N97" s="407" t="s">
        <v>946</v>
      </c>
      <c r="O97" s="408" t="s">
        <v>1059</v>
      </c>
      <c r="P97" s="19"/>
      <c r="Q97" s="202"/>
      <c r="R97" s="252">
        <f>IF(OR(L97="n.d.",L97="nd",L97="n.d",L97="nd."),"",2)</f>
        <v>2</v>
      </c>
      <c r="S97" s="152" t="str">
        <f t="shared" si="24"/>
        <v>2</v>
      </c>
      <c r="T97" s="151" t="str">
        <f t="shared" si="25"/>
        <v/>
      </c>
      <c r="U97" s="152" t="str">
        <f t="shared" si="26"/>
        <v/>
      </c>
      <c r="V97" s="151" t="str">
        <f t="shared" si="27"/>
        <v/>
      </c>
      <c r="W97" s="152" t="str">
        <f t="shared" si="28"/>
        <v/>
      </c>
      <c r="X97" s="27"/>
      <c r="Y97" s="275"/>
      <c r="Z97" s="275"/>
      <c r="AA97" s="275"/>
    </row>
    <row r="98" spans="1:27" ht="29.25" customHeight="1">
      <c r="B98" s="216"/>
      <c r="C98" s="262"/>
      <c r="D98" s="224" t="s">
        <v>211</v>
      </c>
      <c r="E98" s="218" t="s">
        <v>32</v>
      </c>
      <c r="F98" s="88"/>
      <c r="G98" s="68"/>
      <c r="H98" s="277"/>
      <c r="I98" s="219"/>
      <c r="J98" s="221"/>
      <c r="K98" s="222"/>
      <c r="L98" s="223"/>
      <c r="M98" s="223"/>
      <c r="N98" s="223"/>
      <c r="O98" s="75"/>
      <c r="P98" s="19"/>
      <c r="Q98" s="209" t="s">
        <v>212</v>
      </c>
      <c r="R98" s="252"/>
      <c r="S98" s="152" t="str">
        <f t="shared" si="24"/>
        <v/>
      </c>
      <c r="T98" s="151" t="str">
        <f t="shared" si="25"/>
        <v/>
      </c>
      <c r="U98" s="152" t="str">
        <f t="shared" si="26"/>
        <v/>
      </c>
      <c r="V98" s="151" t="str">
        <f t="shared" si="27"/>
        <v/>
      </c>
      <c r="W98" s="152" t="str">
        <f t="shared" si="28"/>
        <v/>
      </c>
      <c r="X98" s="27"/>
      <c r="Y98" s="275"/>
      <c r="Z98" s="275"/>
      <c r="AA98" s="275"/>
    </row>
    <row r="99" spans="1:27" ht="40.5" outlineLevel="1">
      <c r="B99" s="397" t="s">
        <v>213</v>
      </c>
      <c r="C99" s="398" t="s">
        <v>214</v>
      </c>
      <c r="D99" s="399" t="s">
        <v>215</v>
      </c>
      <c r="E99" s="400" t="s">
        <v>963</v>
      </c>
      <c r="F99" s="401"/>
      <c r="G99" s="402"/>
      <c r="H99" s="525" t="s">
        <v>1147</v>
      </c>
      <c r="I99" s="404" t="s">
        <v>944</v>
      </c>
      <c r="J99" s="405" t="s">
        <v>37</v>
      </c>
      <c r="K99" s="406" t="s">
        <v>37</v>
      </c>
      <c r="L99" s="407" t="s">
        <v>1054</v>
      </c>
      <c r="M99" s="407" t="s">
        <v>1058</v>
      </c>
      <c r="N99" s="407" t="s">
        <v>946</v>
      </c>
      <c r="O99" s="408" t="s">
        <v>1128</v>
      </c>
      <c r="P99" s="19"/>
      <c r="Q99" s="202"/>
      <c r="R99" s="252">
        <f t="shared" ref="R99" si="31">IF(OR(L99="n.d.",L99="nd",L99="n.d",L99="nd."),"",1)</f>
        <v>1</v>
      </c>
      <c r="S99" s="152" t="str">
        <f t="shared" si="24"/>
        <v>1</v>
      </c>
      <c r="T99" s="151" t="str">
        <f t="shared" si="25"/>
        <v>1</v>
      </c>
      <c r="U99" s="152" t="str">
        <f t="shared" si="26"/>
        <v>3</v>
      </c>
      <c r="V99" s="151" t="str">
        <f t="shared" si="27"/>
        <v>1</v>
      </c>
      <c r="W99" s="152" t="str">
        <f t="shared" si="28"/>
        <v>3</v>
      </c>
      <c r="X99" s="27"/>
      <c r="Y99" s="275"/>
      <c r="Z99" s="275"/>
      <c r="AA99" s="275"/>
    </row>
    <row r="100" spans="1:27" ht="27" outlineLevel="1">
      <c r="B100" s="397" t="s">
        <v>216</v>
      </c>
      <c r="C100" s="398" t="s">
        <v>214</v>
      </c>
      <c r="D100" s="399" t="s">
        <v>744</v>
      </c>
      <c r="E100" s="400" t="s">
        <v>1035</v>
      </c>
      <c r="F100" s="401"/>
      <c r="G100" s="402"/>
      <c r="H100" s="427" t="s">
        <v>1148</v>
      </c>
      <c r="I100" s="404"/>
      <c r="J100" s="405" t="s">
        <v>37</v>
      </c>
      <c r="K100" s="406"/>
      <c r="L100" s="407" t="s">
        <v>1054</v>
      </c>
      <c r="M100" s="407" t="s">
        <v>1058</v>
      </c>
      <c r="N100" s="407" t="s">
        <v>946</v>
      </c>
      <c r="O100" s="408" t="s">
        <v>1059</v>
      </c>
      <c r="P100" s="19"/>
      <c r="Q100" s="202"/>
      <c r="R100" s="252">
        <f t="shared" ref="R100:R111" si="32">IF(OR(L100="n.d.",L100="nd",L100="n.d",L100="nd."),"",2)</f>
        <v>2</v>
      </c>
      <c r="S100" s="152" t="str">
        <f t="shared" si="24"/>
        <v>2</v>
      </c>
      <c r="T100" s="151" t="str">
        <f t="shared" si="25"/>
        <v>2</v>
      </c>
      <c r="U100" s="152" t="str">
        <f t="shared" si="26"/>
        <v>5</v>
      </c>
      <c r="V100" s="151" t="str">
        <f t="shared" si="27"/>
        <v/>
      </c>
      <c r="W100" s="152" t="str">
        <f t="shared" si="28"/>
        <v/>
      </c>
      <c r="X100" s="27"/>
      <c r="Y100" s="275"/>
      <c r="Z100" s="275"/>
      <c r="AA100" s="275"/>
    </row>
    <row r="101" spans="1:27" s="356" customFormat="1" outlineLevel="1">
      <c r="A101" s="337"/>
      <c r="B101" s="338" t="s">
        <v>217</v>
      </c>
      <c r="C101" s="339" t="s">
        <v>214</v>
      </c>
      <c r="D101" s="340" t="s">
        <v>743</v>
      </c>
      <c r="E101" s="341" t="s">
        <v>755</v>
      </c>
      <c r="F101" s="342"/>
      <c r="G101" s="343"/>
      <c r="H101" s="344" t="s">
        <v>15</v>
      </c>
      <c r="I101" s="345"/>
      <c r="J101" s="342"/>
      <c r="K101" s="346"/>
      <c r="L101" s="347"/>
      <c r="M101" s="347"/>
      <c r="N101" s="347"/>
      <c r="O101" s="348"/>
      <c r="P101" s="358"/>
      <c r="Q101" s="350"/>
      <c r="R101" s="351">
        <f t="shared" ref="R101:R104" si="33">IF(OR(L101="n.d.",L101="nd",L101="n.d",L101="nd."),"",2)</f>
        <v>2</v>
      </c>
      <c r="S101" s="352" t="str">
        <f t="shared" ref="S101:S104" si="34">IF(AND(L101&lt;&gt;0,R101=1),"1",IF(AND(L101&lt;&gt;0,R101=2),"2",""))</f>
        <v/>
      </c>
      <c r="T101" s="353" t="str">
        <f t="shared" ref="T101:T104" si="35">IF(AND(J101="TAK",R101=1),"1",IF(AND(J101="TAK",R101=2),"2",""))</f>
        <v/>
      </c>
      <c r="U101" s="352" t="str">
        <f t="shared" ref="U101:U104" si="36">IF(AND(L101&lt;&gt;0,N101="T",T101="1"),"3",IF(AND(L101&lt;&gt;0,OR(N101="",N101="n"),T101="1"),"4",IF(AND(L101&lt;&gt;0,N101="T",T101="2"),"5",IF(AND(L101&lt;&gt;0,OR(N101="",N101="n"),T101="2"),"6",""))))</f>
        <v/>
      </c>
      <c r="V101" s="353" t="str">
        <f t="shared" ref="V101:V104" si="37">IF(AND(K101="TAK",R101=1),"1",IF(AND(K101="TAK",R101=2),"2",""))</f>
        <v/>
      </c>
      <c r="W101" s="352"/>
      <c r="X101" s="354"/>
      <c r="Y101" s="355"/>
      <c r="Z101" s="355"/>
      <c r="AA101" s="355"/>
    </row>
    <row r="102" spans="1:27" s="356" customFormat="1" outlineLevel="1">
      <c r="A102" s="337"/>
      <c r="B102" s="338" t="s">
        <v>218</v>
      </c>
      <c r="C102" s="339" t="s">
        <v>214</v>
      </c>
      <c r="D102" s="340" t="s">
        <v>868</v>
      </c>
      <c r="E102" s="341" t="s">
        <v>869</v>
      </c>
      <c r="F102" s="342"/>
      <c r="G102" s="343"/>
      <c r="H102" s="344" t="s">
        <v>15</v>
      </c>
      <c r="I102" s="345"/>
      <c r="J102" s="342"/>
      <c r="K102" s="346"/>
      <c r="L102" s="347"/>
      <c r="M102" s="347"/>
      <c r="N102" s="347"/>
      <c r="O102" s="348"/>
      <c r="P102" s="358"/>
      <c r="Q102" s="350"/>
      <c r="R102" s="351">
        <f t="shared" si="33"/>
        <v>2</v>
      </c>
      <c r="S102" s="352" t="str">
        <f t="shared" si="34"/>
        <v/>
      </c>
      <c r="T102" s="353" t="str">
        <f t="shared" si="35"/>
        <v/>
      </c>
      <c r="U102" s="352" t="str">
        <f t="shared" si="36"/>
        <v/>
      </c>
      <c r="V102" s="353" t="str">
        <f t="shared" si="37"/>
        <v/>
      </c>
      <c r="W102" s="352"/>
      <c r="X102" s="354"/>
      <c r="Y102" s="355"/>
      <c r="Z102" s="355"/>
      <c r="AA102" s="355"/>
    </row>
    <row r="103" spans="1:27" ht="27" outlineLevel="1">
      <c r="B103" s="216" t="s">
        <v>219</v>
      </c>
      <c r="C103" s="281" t="s">
        <v>214</v>
      </c>
      <c r="D103" s="282" t="s">
        <v>745</v>
      </c>
      <c r="E103" s="218" t="s">
        <v>1037</v>
      </c>
      <c r="F103" s="283"/>
      <c r="G103" s="284"/>
      <c r="H103" s="260" t="s">
        <v>1149</v>
      </c>
      <c r="I103" s="219"/>
      <c r="J103" s="221"/>
      <c r="K103" s="222"/>
      <c r="L103" s="223" t="s">
        <v>1054</v>
      </c>
      <c r="M103" s="223"/>
      <c r="N103" s="223"/>
      <c r="O103" s="409"/>
      <c r="P103" s="19"/>
      <c r="Q103" s="202"/>
      <c r="R103" s="252">
        <f t="shared" si="33"/>
        <v>2</v>
      </c>
      <c r="S103" s="152" t="str">
        <f t="shared" si="34"/>
        <v>2</v>
      </c>
      <c r="T103" s="151" t="str">
        <f t="shared" si="35"/>
        <v/>
      </c>
      <c r="U103" s="152" t="str">
        <f t="shared" si="36"/>
        <v/>
      </c>
      <c r="V103" s="151" t="str">
        <f t="shared" si="37"/>
        <v/>
      </c>
      <c r="W103" s="152"/>
      <c r="X103" s="27"/>
      <c r="Y103" s="275"/>
      <c r="Z103" s="275"/>
      <c r="AA103" s="275"/>
    </row>
    <row r="104" spans="1:27" ht="27" outlineLevel="1">
      <c r="B104" s="216" t="s">
        <v>220</v>
      </c>
      <c r="C104" s="281" t="s">
        <v>214</v>
      </c>
      <c r="D104" s="282" t="s">
        <v>747</v>
      </c>
      <c r="E104" s="218" t="s">
        <v>1036</v>
      </c>
      <c r="F104" s="283"/>
      <c r="G104" s="284"/>
      <c r="H104" s="260" t="s">
        <v>1003</v>
      </c>
      <c r="I104" s="219"/>
      <c r="J104" s="221"/>
      <c r="K104" s="222"/>
      <c r="L104" s="223" t="s">
        <v>1054</v>
      </c>
      <c r="M104" s="223"/>
      <c r="N104" s="223"/>
      <c r="O104" s="409"/>
      <c r="P104" s="19"/>
      <c r="Q104" s="202"/>
      <c r="R104" s="252">
        <f t="shared" si="33"/>
        <v>2</v>
      </c>
      <c r="S104" s="152" t="str">
        <f t="shared" si="34"/>
        <v>2</v>
      </c>
      <c r="T104" s="151" t="str">
        <f t="shared" si="35"/>
        <v/>
      </c>
      <c r="U104" s="152" t="str">
        <f t="shared" si="36"/>
        <v/>
      </c>
      <c r="V104" s="151" t="str">
        <f t="shared" si="37"/>
        <v/>
      </c>
      <c r="W104" s="152"/>
      <c r="X104" s="27"/>
      <c r="Y104" s="275"/>
      <c r="Z104" s="275"/>
      <c r="AA104" s="275"/>
    </row>
    <row r="105" spans="1:27" s="356" customFormat="1" outlineLevel="1">
      <c r="A105" s="337"/>
      <c r="B105" s="338" t="s">
        <v>221</v>
      </c>
      <c r="C105" s="339" t="s">
        <v>214</v>
      </c>
      <c r="D105" s="340" t="s">
        <v>746</v>
      </c>
      <c r="E105" s="341" t="s">
        <v>756</v>
      </c>
      <c r="F105" s="342"/>
      <c r="G105" s="343"/>
      <c r="H105" s="344" t="s">
        <v>15</v>
      </c>
      <c r="I105" s="345"/>
      <c r="J105" s="342"/>
      <c r="K105" s="346"/>
      <c r="L105" s="347"/>
      <c r="M105" s="347"/>
      <c r="N105" s="347"/>
      <c r="O105" s="348"/>
      <c r="P105" s="358"/>
      <c r="Q105" s="350"/>
      <c r="R105" s="351">
        <f t="shared" si="32"/>
        <v>2</v>
      </c>
      <c r="S105" s="352" t="str">
        <f t="shared" si="24"/>
        <v/>
      </c>
      <c r="T105" s="353" t="str">
        <f t="shared" si="25"/>
        <v/>
      </c>
      <c r="U105" s="352" t="str">
        <f t="shared" si="26"/>
        <v/>
      </c>
      <c r="V105" s="353" t="str">
        <f t="shared" si="27"/>
        <v/>
      </c>
      <c r="W105" s="352" t="str">
        <f t="shared" si="28"/>
        <v/>
      </c>
      <c r="X105" s="354"/>
      <c r="Y105" s="355"/>
      <c r="Z105" s="355"/>
      <c r="AA105" s="355"/>
    </row>
    <row r="106" spans="1:27" ht="27" outlineLevel="1">
      <c r="B106" s="216" t="s">
        <v>223</v>
      </c>
      <c r="C106" s="67" t="s">
        <v>214</v>
      </c>
      <c r="D106" s="217" t="s">
        <v>750</v>
      </c>
      <c r="E106" s="218" t="s">
        <v>1038</v>
      </c>
      <c r="F106" s="88"/>
      <c r="G106" s="68"/>
      <c r="H106" s="260" t="s">
        <v>1004</v>
      </c>
      <c r="I106" s="219"/>
      <c r="J106" s="221"/>
      <c r="K106" s="222"/>
      <c r="L106" s="223" t="s">
        <v>1054</v>
      </c>
      <c r="M106" s="223"/>
      <c r="N106" s="223"/>
      <c r="O106" s="409"/>
      <c r="P106" s="19"/>
      <c r="Q106" s="202"/>
      <c r="R106" s="252">
        <f t="shared" si="32"/>
        <v>2</v>
      </c>
      <c r="S106" s="152" t="str">
        <f t="shared" si="24"/>
        <v>2</v>
      </c>
      <c r="T106" s="151" t="str">
        <f t="shared" si="25"/>
        <v/>
      </c>
      <c r="U106" s="152" t="str">
        <f t="shared" si="26"/>
        <v/>
      </c>
      <c r="V106" s="151" t="str">
        <f t="shared" si="27"/>
        <v/>
      </c>
      <c r="W106" s="152" t="str">
        <f t="shared" si="28"/>
        <v/>
      </c>
      <c r="X106" s="27"/>
      <c r="Y106" s="275"/>
      <c r="Z106" s="275"/>
      <c r="AA106" s="275"/>
    </row>
    <row r="107" spans="1:27" ht="27" outlineLevel="1">
      <c r="B107" s="216" t="s">
        <v>226</v>
      </c>
      <c r="C107" s="67" t="s">
        <v>214</v>
      </c>
      <c r="D107" s="217" t="s">
        <v>751</v>
      </c>
      <c r="E107" s="218" t="s">
        <v>1039</v>
      </c>
      <c r="F107" s="88"/>
      <c r="G107" s="68"/>
      <c r="H107" s="260" t="s">
        <v>1005</v>
      </c>
      <c r="I107" s="219"/>
      <c r="J107" s="221"/>
      <c r="K107" s="222"/>
      <c r="L107" s="223" t="s">
        <v>1054</v>
      </c>
      <c r="M107" s="223"/>
      <c r="N107" s="223"/>
      <c r="O107" s="409"/>
      <c r="P107" s="19"/>
      <c r="Q107" s="202"/>
      <c r="R107" s="252">
        <f t="shared" si="32"/>
        <v>2</v>
      </c>
      <c r="S107" s="152" t="str">
        <f t="shared" si="24"/>
        <v>2</v>
      </c>
      <c r="T107" s="151" t="str">
        <f t="shared" si="25"/>
        <v/>
      </c>
      <c r="U107" s="152" t="str">
        <f t="shared" si="26"/>
        <v/>
      </c>
      <c r="V107" s="151" t="str">
        <f t="shared" si="27"/>
        <v/>
      </c>
      <c r="W107" s="152" t="str">
        <f t="shared" si="28"/>
        <v/>
      </c>
      <c r="X107" s="27"/>
      <c r="Y107" s="275"/>
      <c r="Z107" s="275"/>
      <c r="AA107" s="275"/>
    </row>
    <row r="108" spans="1:27" s="356" customFormat="1" ht="27" outlineLevel="1">
      <c r="A108" s="337"/>
      <c r="B108" s="436" t="s">
        <v>228</v>
      </c>
      <c r="C108" s="437" t="s">
        <v>214</v>
      </c>
      <c r="D108" s="438" t="s">
        <v>749</v>
      </c>
      <c r="E108" s="439" t="s">
        <v>1040</v>
      </c>
      <c r="F108" s="88"/>
      <c r="G108" s="68"/>
      <c r="H108" s="440" t="s">
        <v>1026</v>
      </c>
      <c r="I108" s="419"/>
      <c r="J108" s="418"/>
      <c r="K108" s="420"/>
      <c r="L108" s="223" t="s">
        <v>1054</v>
      </c>
      <c r="M108" s="223"/>
      <c r="N108" s="223"/>
      <c r="O108" s="409"/>
      <c r="P108" s="358"/>
      <c r="Q108" s="350"/>
      <c r="R108" s="351">
        <f t="shared" si="32"/>
        <v>2</v>
      </c>
      <c r="S108" s="352" t="str">
        <f t="shared" si="24"/>
        <v>2</v>
      </c>
      <c r="T108" s="353" t="str">
        <f t="shared" si="25"/>
        <v/>
      </c>
      <c r="U108" s="352" t="str">
        <f t="shared" si="26"/>
        <v/>
      </c>
      <c r="V108" s="353" t="str">
        <f t="shared" si="27"/>
        <v/>
      </c>
      <c r="W108" s="352" t="str">
        <f t="shared" si="28"/>
        <v/>
      </c>
      <c r="X108" s="354"/>
      <c r="Y108" s="355"/>
      <c r="Z108" s="355"/>
      <c r="AA108" s="355"/>
    </row>
    <row r="109" spans="1:27" ht="27" outlineLevel="1">
      <c r="B109" s="216" t="s">
        <v>230</v>
      </c>
      <c r="C109" s="67" t="s">
        <v>214</v>
      </c>
      <c r="D109" s="217" t="s">
        <v>748</v>
      </c>
      <c r="E109" s="218" t="s">
        <v>1041</v>
      </c>
      <c r="F109" s="88"/>
      <c r="G109" s="68"/>
      <c r="H109" s="260" t="s">
        <v>1006</v>
      </c>
      <c r="I109" s="219"/>
      <c r="J109" s="221"/>
      <c r="K109" s="222"/>
      <c r="L109" s="223" t="s">
        <v>1054</v>
      </c>
      <c r="M109" s="223"/>
      <c r="N109" s="223"/>
      <c r="O109" s="409"/>
      <c r="P109" s="19"/>
      <c r="Q109" s="202"/>
      <c r="R109" s="252">
        <f t="shared" si="32"/>
        <v>2</v>
      </c>
      <c r="S109" s="152" t="str">
        <f t="shared" si="24"/>
        <v>2</v>
      </c>
      <c r="T109" s="151" t="str">
        <f t="shared" si="25"/>
        <v/>
      </c>
      <c r="U109" s="152" t="str">
        <f t="shared" si="26"/>
        <v/>
      </c>
      <c r="V109" s="151" t="str">
        <f t="shared" si="27"/>
        <v/>
      </c>
      <c r="W109" s="152" t="str">
        <f t="shared" si="28"/>
        <v/>
      </c>
      <c r="X109" s="27"/>
      <c r="Y109" s="275"/>
      <c r="Z109" s="275"/>
      <c r="AA109" s="275"/>
    </row>
    <row r="110" spans="1:27" s="356" customFormat="1" outlineLevel="1">
      <c r="A110" s="337"/>
      <c r="B110" s="338" t="s">
        <v>232</v>
      </c>
      <c r="C110" s="339" t="s">
        <v>214</v>
      </c>
      <c r="D110" s="340" t="s">
        <v>222</v>
      </c>
      <c r="E110" s="341" t="s">
        <v>578</v>
      </c>
      <c r="F110" s="342"/>
      <c r="G110" s="343"/>
      <c r="H110" s="344" t="s">
        <v>15</v>
      </c>
      <c r="I110" s="345"/>
      <c r="J110" s="342"/>
      <c r="K110" s="346"/>
      <c r="L110" s="347"/>
      <c r="M110" s="347"/>
      <c r="N110" s="347"/>
      <c r="O110" s="348"/>
      <c r="P110" s="358"/>
      <c r="Q110" s="350"/>
      <c r="R110" s="351">
        <f t="shared" si="32"/>
        <v>2</v>
      </c>
      <c r="S110" s="352" t="str">
        <f t="shared" si="24"/>
        <v/>
      </c>
      <c r="T110" s="353" t="str">
        <f t="shared" si="25"/>
        <v/>
      </c>
      <c r="U110" s="352" t="str">
        <f t="shared" si="26"/>
        <v/>
      </c>
      <c r="V110" s="353" t="str">
        <f t="shared" si="27"/>
        <v/>
      </c>
      <c r="W110" s="352" t="str">
        <f t="shared" si="28"/>
        <v/>
      </c>
      <c r="X110" s="354"/>
      <c r="Y110" s="355"/>
      <c r="Z110" s="355"/>
      <c r="AA110" s="355"/>
    </row>
    <row r="111" spans="1:27" ht="27" outlineLevel="1">
      <c r="B111" s="216" t="s">
        <v>234</v>
      </c>
      <c r="C111" s="67" t="s">
        <v>214</v>
      </c>
      <c r="D111" s="217" t="s">
        <v>224</v>
      </c>
      <c r="E111" s="218" t="s">
        <v>1042</v>
      </c>
      <c r="F111" s="88"/>
      <c r="G111" s="68"/>
      <c r="H111" s="260" t="s">
        <v>1007</v>
      </c>
      <c r="I111" s="219"/>
      <c r="J111" s="221"/>
      <c r="K111" s="222"/>
      <c r="L111" s="223" t="s">
        <v>1054</v>
      </c>
      <c r="M111" s="223"/>
      <c r="N111" s="223"/>
      <c r="O111" s="409"/>
      <c r="P111" s="19"/>
      <c r="Q111" s="202"/>
      <c r="R111" s="252">
        <f t="shared" si="32"/>
        <v>2</v>
      </c>
      <c r="S111" s="152" t="str">
        <f t="shared" si="24"/>
        <v>2</v>
      </c>
      <c r="T111" s="151" t="str">
        <f t="shared" si="25"/>
        <v/>
      </c>
      <c r="U111" s="152" t="str">
        <f t="shared" si="26"/>
        <v/>
      </c>
      <c r="V111" s="151" t="str">
        <f t="shared" si="27"/>
        <v/>
      </c>
      <c r="W111" s="152" t="str">
        <f t="shared" si="28"/>
        <v/>
      </c>
      <c r="X111" s="27"/>
      <c r="Y111" s="275"/>
      <c r="Z111" s="275"/>
      <c r="AA111" s="275"/>
    </row>
    <row r="112" spans="1:27" ht="27" outlineLevel="1">
      <c r="B112" s="216" t="s">
        <v>236</v>
      </c>
      <c r="C112" s="67" t="s">
        <v>214</v>
      </c>
      <c r="D112" s="217" t="s">
        <v>225</v>
      </c>
      <c r="E112" s="218" t="s">
        <v>1043</v>
      </c>
      <c r="F112" s="88"/>
      <c r="G112" s="68"/>
      <c r="H112" s="260" t="s">
        <v>1008</v>
      </c>
      <c r="I112" s="219"/>
      <c r="J112" s="221"/>
      <c r="K112" s="222"/>
      <c r="L112" s="223" t="s">
        <v>1054</v>
      </c>
      <c r="M112" s="223"/>
      <c r="N112" s="223"/>
      <c r="O112" s="409"/>
      <c r="P112" s="19"/>
      <c r="Q112" s="202"/>
      <c r="R112" s="252"/>
      <c r="S112" s="152" t="str">
        <f t="shared" si="24"/>
        <v/>
      </c>
      <c r="T112" s="151" t="str">
        <f t="shared" si="25"/>
        <v/>
      </c>
      <c r="U112" s="152" t="str">
        <f t="shared" si="26"/>
        <v/>
      </c>
      <c r="V112" s="151" t="str">
        <f t="shared" si="27"/>
        <v/>
      </c>
      <c r="W112" s="152" t="str">
        <f t="shared" si="28"/>
        <v/>
      </c>
      <c r="X112" s="27"/>
      <c r="Y112" s="275"/>
      <c r="Z112" s="275"/>
      <c r="AA112" s="275"/>
    </row>
    <row r="113" spans="1:27" ht="27" outlineLevel="1">
      <c r="B113" s="216" t="s">
        <v>237</v>
      </c>
      <c r="C113" s="67" t="s">
        <v>214</v>
      </c>
      <c r="D113" s="217" t="s">
        <v>227</v>
      </c>
      <c r="E113" s="204" t="s">
        <v>1044</v>
      </c>
      <c r="F113" s="88"/>
      <c r="G113" s="68"/>
      <c r="H113" s="260" t="s">
        <v>1009</v>
      </c>
      <c r="I113" s="219"/>
      <c r="J113" s="221"/>
      <c r="K113" s="222"/>
      <c r="L113" s="223" t="s">
        <v>1054</v>
      </c>
      <c r="M113" s="223"/>
      <c r="N113" s="223"/>
      <c r="O113" s="409"/>
      <c r="P113" s="19"/>
      <c r="Q113" s="202"/>
      <c r="R113" s="252">
        <f t="shared" ref="R113:R131" si="38">IF(OR(L113="n.d.",L113="nd",L113="n.d",L113="nd."),"",2)</f>
        <v>2</v>
      </c>
      <c r="S113" s="152" t="str">
        <f t="shared" si="24"/>
        <v>2</v>
      </c>
      <c r="T113" s="151" t="str">
        <f t="shared" si="25"/>
        <v/>
      </c>
      <c r="U113" s="152" t="str">
        <f t="shared" si="26"/>
        <v/>
      </c>
      <c r="V113" s="151" t="str">
        <f t="shared" si="27"/>
        <v/>
      </c>
      <c r="W113" s="152" t="str">
        <f t="shared" si="28"/>
        <v/>
      </c>
      <c r="X113" s="27"/>
      <c r="Y113" s="275"/>
      <c r="Z113" s="275"/>
      <c r="AA113" s="275"/>
    </row>
    <row r="114" spans="1:27" ht="27" outlineLevel="1">
      <c r="B114" s="216" t="s">
        <v>239</v>
      </c>
      <c r="C114" s="67" t="s">
        <v>214</v>
      </c>
      <c r="D114" s="217" t="s">
        <v>229</v>
      </c>
      <c r="E114" s="218" t="s">
        <v>1045</v>
      </c>
      <c r="F114" s="88"/>
      <c r="G114" s="68"/>
      <c r="H114" s="260" t="s">
        <v>1010</v>
      </c>
      <c r="I114" s="219"/>
      <c r="J114" s="221"/>
      <c r="K114" s="222"/>
      <c r="L114" s="223" t="s">
        <v>1054</v>
      </c>
      <c r="M114" s="223"/>
      <c r="N114" s="223"/>
      <c r="O114" s="409"/>
      <c r="P114" s="19"/>
      <c r="Q114" s="202"/>
      <c r="R114" s="252">
        <f t="shared" si="38"/>
        <v>2</v>
      </c>
      <c r="S114" s="152" t="str">
        <f t="shared" si="24"/>
        <v>2</v>
      </c>
      <c r="T114" s="151" t="str">
        <f t="shared" si="25"/>
        <v/>
      </c>
      <c r="U114" s="152" t="str">
        <f t="shared" si="26"/>
        <v/>
      </c>
      <c r="V114" s="151" t="str">
        <f t="shared" si="27"/>
        <v/>
      </c>
      <c r="W114" s="152" t="str">
        <f t="shared" si="28"/>
        <v/>
      </c>
      <c r="X114" s="27"/>
      <c r="Y114" s="275"/>
      <c r="Z114" s="275"/>
      <c r="AA114" s="275"/>
    </row>
    <row r="115" spans="1:27" ht="27" outlineLevel="1">
      <c r="B115" s="216" t="s">
        <v>241</v>
      </c>
      <c r="C115" s="67" t="s">
        <v>214</v>
      </c>
      <c r="D115" s="217" t="s">
        <v>231</v>
      </c>
      <c r="E115" s="218" t="s">
        <v>1083</v>
      </c>
      <c r="F115" s="88"/>
      <c r="G115" s="68"/>
      <c r="H115" s="260" t="s">
        <v>1011</v>
      </c>
      <c r="I115" s="219"/>
      <c r="J115" s="221"/>
      <c r="K115" s="222"/>
      <c r="L115" s="223" t="s">
        <v>1054</v>
      </c>
      <c r="M115" s="223"/>
      <c r="N115" s="223"/>
      <c r="O115" s="409"/>
      <c r="P115" s="19"/>
      <c r="Q115" s="202"/>
      <c r="R115" s="252">
        <f t="shared" si="38"/>
        <v>2</v>
      </c>
      <c r="S115" s="152" t="str">
        <f t="shared" si="24"/>
        <v>2</v>
      </c>
      <c r="T115" s="151" t="str">
        <f t="shared" si="25"/>
        <v/>
      </c>
      <c r="U115" s="152" t="str">
        <f t="shared" si="26"/>
        <v/>
      </c>
      <c r="V115" s="151" t="str">
        <f t="shared" si="27"/>
        <v/>
      </c>
      <c r="W115" s="152" t="str">
        <f t="shared" si="28"/>
        <v/>
      </c>
      <c r="X115" s="27"/>
      <c r="Y115" s="275"/>
      <c r="Z115" s="275"/>
      <c r="AA115" s="275"/>
    </row>
    <row r="116" spans="1:27" outlineLevel="1">
      <c r="B116" s="216" t="s">
        <v>242</v>
      </c>
      <c r="C116" s="67" t="s">
        <v>214</v>
      </c>
      <c r="D116" s="217" t="s">
        <v>233</v>
      </c>
      <c r="E116" s="218" t="s">
        <v>579</v>
      </c>
      <c r="F116" s="88"/>
      <c r="G116" s="68"/>
      <c r="H116" s="260" t="s">
        <v>934</v>
      </c>
      <c r="I116" s="219"/>
      <c r="J116" s="221"/>
      <c r="K116" s="222"/>
      <c r="L116" s="223"/>
      <c r="M116" s="223"/>
      <c r="N116" s="223"/>
      <c r="O116" s="409" t="s">
        <v>29</v>
      </c>
      <c r="P116" s="19"/>
      <c r="Q116" s="202"/>
      <c r="R116" s="252">
        <f t="shared" si="38"/>
        <v>2</v>
      </c>
      <c r="S116" s="152" t="str">
        <f t="shared" si="24"/>
        <v/>
      </c>
      <c r="T116" s="151" t="str">
        <f t="shared" si="25"/>
        <v/>
      </c>
      <c r="U116" s="152" t="str">
        <f t="shared" si="26"/>
        <v/>
      </c>
      <c r="V116" s="151" t="str">
        <f t="shared" si="27"/>
        <v/>
      </c>
      <c r="W116" s="152" t="str">
        <f t="shared" si="28"/>
        <v/>
      </c>
      <c r="X116" s="27"/>
      <c r="Y116" s="275"/>
      <c r="Z116" s="275"/>
      <c r="AA116" s="275"/>
    </row>
    <row r="117" spans="1:27" outlineLevel="1">
      <c r="B117" s="216"/>
      <c r="C117" s="67"/>
      <c r="D117" s="217" t="s">
        <v>996</v>
      </c>
      <c r="E117" s="204" t="s">
        <v>1046</v>
      </c>
      <c r="F117" s="88"/>
      <c r="G117" s="68"/>
      <c r="H117" s="260" t="s">
        <v>1012</v>
      </c>
      <c r="I117" s="219"/>
      <c r="J117" s="221"/>
      <c r="K117" s="222"/>
      <c r="L117" s="223" t="s">
        <v>1054</v>
      </c>
      <c r="M117" s="223"/>
      <c r="N117" s="223"/>
      <c r="O117" s="409"/>
      <c r="P117" s="19"/>
      <c r="Q117" s="202"/>
      <c r="R117" s="252"/>
      <c r="S117" s="152"/>
      <c r="T117" s="151"/>
      <c r="U117" s="152"/>
      <c r="V117" s="151"/>
      <c r="W117" s="152"/>
      <c r="X117" s="27"/>
      <c r="Y117" s="275"/>
      <c r="Z117" s="275"/>
      <c r="AA117" s="275"/>
    </row>
    <row r="118" spans="1:27" ht="38.25" outlineLevel="1">
      <c r="B118" s="397" t="s">
        <v>243</v>
      </c>
      <c r="C118" s="398" t="s">
        <v>214</v>
      </c>
      <c r="D118" s="399" t="s">
        <v>235</v>
      </c>
      <c r="E118" s="400" t="s">
        <v>1122</v>
      </c>
      <c r="F118" s="401"/>
      <c r="G118" s="402"/>
      <c r="H118" s="427" t="s">
        <v>1029</v>
      </c>
      <c r="I118" s="404" t="s">
        <v>944</v>
      </c>
      <c r="J118" s="405" t="s">
        <v>37</v>
      </c>
      <c r="K118" s="406" t="s">
        <v>37</v>
      </c>
      <c r="L118" s="407" t="s">
        <v>1054</v>
      </c>
      <c r="M118" s="434" t="s">
        <v>1058</v>
      </c>
      <c r="N118" s="434" t="s">
        <v>946</v>
      </c>
      <c r="O118" s="408" t="s">
        <v>1059</v>
      </c>
      <c r="P118" s="19"/>
      <c r="Q118" s="202"/>
      <c r="R118" s="252">
        <f t="shared" si="38"/>
        <v>2</v>
      </c>
      <c r="S118" s="152" t="str">
        <f t="shared" si="24"/>
        <v>2</v>
      </c>
      <c r="T118" s="151" t="str">
        <f t="shared" si="25"/>
        <v>2</v>
      </c>
      <c r="U118" s="152" t="str">
        <f t="shared" si="26"/>
        <v>5</v>
      </c>
      <c r="V118" s="151" t="str">
        <f t="shared" si="27"/>
        <v>2</v>
      </c>
      <c r="W118" s="152" t="str">
        <f t="shared" si="28"/>
        <v>5</v>
      </c>
      <c r="X118" s="27"/>
      <c r="Y118" s="275"/>
      <c r="Z118" s="275"/>
      <c r="AA118" s="275"/>
    </row>
    <row r="119" spans="1:27" s="356" customFormat="1" ht="38.25" outlineLevel="1">
      <c r="A119" s="478"/>
      <c r="B119" s="338" t="s">
        <v>244</v>
      </c>
      <c r="C119" s="339" t="s">
        <v>214</v>
      </c>
      <c r="D119" s="340" t="s">
        <v>753</v>
      </c>
      <c r="E119" s="341" t="s">
        <v>580</v>
      </c>
      <c r="F119" s="342"/>
      <c r="G119" s="343"/>
      <c r="H119" s="344" t="s">
        <v>15</v>
      </c>
      <c r="I119" s="345"/>
      <c r="J119" s="342" t="s">
        <v>37</v>
      </c>
      <c r="K119" s="346" t="s">
        <v>37</v>
      </c>
      <c r="L119" s="347"/>
      <c r="M119" s="347"/>
      <c r="N119" s="347"/>
      <c r="O119" s="357" t="s">
        <v>29</v>
      </c>
      <c r="P119" s="479"/>
      <c r="Q119" s="350"/>
      <c r="R119" s="351">
        <f t="shared" si="38"/>
        <v>2</v>
      </c>
      <c r="S119" s="352" t="str">
        <f t="shared" si="24"/>
        <v/>
      </c>
      <c r="T119" s="353" t="str">
        <f t="shared" si="25"/>
        <v>2</v>
      </c>
      <c r="U119" s="352" t="str">
        <f t="shared" si="26"/>
        <v/>
      </c>
      <c r="V119" s="353" t="str">
        <f t="shared" si="27"/>
        <v>2</v>
      </c>
      <c r="W119" s="352" t="str">
        <f t="shared" si="28"/>
        <v/>
      </c>
      <c r="X119" s="354"/>
      <c r="Y119" s="355"/>
      <c r="Z119" s="355"/>
      <c r="AA119" s="355"/>
    </row>
    <row r="120" spans="1:27" s="356" customFormat="1" outlineLevel="1">
      <c r="A120" s="337"/>
      <c r="B120" s="338" t="s">
        <v>246</v>
      </c>
      <c r="C120" s="339" t="s">
        <v>214</v>
      </c>
      <c r="D120" s="340" t="s">
        <v>238</v>
      </c>
      <c r="E120" s="341" t="s">
        <v>757</v>
      </c>
      <c r="F120" s="342"/>
      <c r="G120" s="343"/>
      <c r="H120" s="344" t="s">
        <v>15</v>
      </c>
      <c r="I120" s="345"/>
      <c r="J120" s="342"/>
      <c r="K120" s="346"/>
      <c r="L120" s="347"/>
      <c r="M120" s="347"/>
      <c r="N120" s="347"/>
      <c r="O120" s="357"/>
      <c r="Q120" s="350"/>
      <c r="R120" s="351">
        <f t="shared" si="38"/>
        <v>2</v>
      </c>
      <c r="S120" s="352" t="str">
        <f t="shared" si="24"/>
        <v/>
      </c>
      <c r="T120" s="353" t="str">
        <f t="shared" si="25"/>
        <v/>
      </c>
      <c r="U120" s="352" t="str">
        <f t="shared" si="26"/>
        <v/>
      </c>
      <c r="V120" s="353" t="str">
        <f t="shared" si="27"/>
        <v/>
      </c>
      <c r="W120" s="352" t="str">
        <f t="shared" si="28"/>
        <v/>
      </c>
      <c r="X120" s="354"/>
      <c r="Y120" s="355"/>
      <c r="Z120" s="355"/>
      <c r="AA120" s="355"/>
    </row>
    <row r="121" spans="1:27" s="356" customFormat="1" outlineLevel="1">
      <c r="A121" s="337"/>
      <c r="B121" s="338" t="s">
        <v>248</v>
      </c>
      <c r="C121" s="339" t="s">
        <v>214</v>
      </c>
      <c r="D121" s="340" t="s">
        <v>240</v>
      </c>
      <c r="E121" s="341" t="s">
        <v>758</v>
      </c>
      <c r="F121" s="342"/>
      <c r="G121" s="343"/>
      <c r="H121" s="344" t="s">
        <v>15</v>
      </c>
      <c r="I121" s="345"/>
      <c r="J121" s="342"/>
      <c r="K121" s="346"/>
      <c r="L121" s="347"/>
      <c r="M121" s="347"/>
      <c r="N121" s="347"/>
      <c r="O121" s="357"/>
      <c r="Q121" s="350"/>
      <c r="R121" s="351">
        <f t="shared" si="38"/>
        <v>2</v>
      </c>
      <c r="S121" s="352" t="str">
        <f t="shared" si="24"/>
        <v/>
      </c>
      <c r="T121" s="353" t="str">
        <f t="shared" si="25"/>
        <v/>
      </c>
      <c r="U121" s="352" t="str">
        <f t="shared" si="26"/>
        <v/>
      </c>
      <c r="V121" s="353" t="str">
        <f t="shared" si="27"/>
        <v/>
      </c>
      <c r="W121" s="352" t="str">
        <f t="shared" si="28"/>
        <v/>
      </c>
      <c r="X121" s="354"/>
      <c r="Y121" s="355"/>
      <c r="Z121" s="355"/>
      <c r="AA121" s="355"/>
    </row>
    <row r="122" spans="1:27" s="356" customFormat="1" outlineLevel="1">
      <c r="A122" s="337"/>
      <c r="B122" s="338" t="s">
        <v>249</v>
      </c>
      <c r="C122" s="339" t="s">
        <v>214</v>
      </c>
      <c r="D122" s="340" t="s">
        <v>752</v>
      </c>
      <c r="E122" s="341" t="s">
        <v>581</v>
      </c>
      <c r="F122" s="342"/>
      <c r="G122" s="343"/>
      <c r="H122" s="344" t="s">
        <v>15</v>
      </c>
      <c r="I122" s="345"/>
      <c r="J122" s="342"/>
      <c r="K122" s="346"/>
      <c r="L122" s="347"/>
      <c r="M122" s="347"/>
      <c r="N122" s="347"/>
      <c r="O122" s="357"/>
      <c r="Q122" s="350"/>
      <c r="R122" s="351">
        <f t="shared" ref="R122:R124" si="39">IF(OR(L122="n.d.",L122="nd",L122="n.d",L122="nd."),"",2)</f>
        <v>2</v>
      </c>
      <c r="S122" s="352" t="str">
        <f t="shared" ref="S122:S124" si="40">IF(AND(L122&lt;&gt;0,R122=1),"1",IF(AND(L122&lt;&gt;0,R122=2),"2",""))</f>
        <v/>
      </c>
      <c r="T122" s="353" t="str">
        <f t="shared" ref="T122:T124" si="41">IF(AND(J122="TAK",R122=1),"1",IF(AND(J122="TAK",R122=2),"2",""))</f>
        <v/>
      </c>
      <c r="U122" s="352" t="str">
        <f t="shared" ref="U122:U124" si="42">IF(AND(L122&lt;&gt;0,N122="T",T122="1"),"3",IF(AND(L122&lt;&gt;0,OR(N122="",N122="n"),T122="1"),"4",IF(AND(L122&lt;&gt;0,N122="T",T122="2"),"5",IF(AND(L122&lt;&gt;0,OR(N122="",N122="n"),T122="2"),"6",""))))</f>
        <v/>
      </c>
      <c r="V122" s="353" t="str">
        <f t="shared" ref="V122:V124" si="43">IF(AND(K122="TAK",R122=1),"1",IF(AND(K122="TAK",R122=2),"2",""))</f>
        <v/>
      </c>
      <c r="W122" s="352" t="str">
        <f t="shared" ref="W122:W124" si="44">IF(AND(L122&lt;&gt;0,N122="T",V122="1"),"3",IF(AND(L122&lt;&gt;0,OR(N122="",N122="n"),V122="1"),"4",IF(AND(L122&lt;&gt;0,N122="T",V122="2"),"5",IF(AND(L122&lt;&gt;0,OR(N122="",N122="n"),V122="2"),"6",""))))</f>
        <v/>
      </c>
      <c r="X122" s="354"/>
      <c r="Y122" s="355"/>
      <c r="Z122" s="355"/>
      <c r="AA122" s="355"/>
    </row>
    <row r="123" spans="1:27" ht="27" outlineLevel="1">
      <c r="B123" s="216" t="s">
        <v>250</v>
      </c>
      <c r="C123" s="285" t="s">
        <v>214</v>
      </c>
      <c r="D123" s="286" t="s">
        <v>870</v>
      </c>
      <c r="E123" s="287" t="s">
        <v>1151</v>
      </c>
      <c r="F123" s="288"/>
      <c r="G123" s="289"/>
      <c r="H123" s="260" t="s">
        <v>1150</v>
      </c>
      <c r="I123" s="219"/>
      <c r="J123" s="221"/>
      <c r="K123" s="222"/>
      <c r="L123" s="223"/>
      <c r="M123" s="223"/>
      <c r="N123" s="223"/>
      <c r="O123" s="409" t="s">
        <v>29</v>
      </c>
      <c r="Q123" s="202"/>
      <c r="R123" s="252">
        <f t="shared" si="39"/>
        <v>2</v>
      </c>
      <c r="S123" s="152" t="str">
        <f t="shared" si="40"/>
        <v/>
      </c>
      <c r="T123" s="151" t="str">
        <f t="shared" si="41"/>
        <v/>
      </c>
      <c r="U123" s="152" t="str">
        <f t="shared" si="42"/>
        <v/>
      </c>
      <c r="V123" s="151" t="str">
        <f t="shared" si="43"/>
        <v/>
      </c>
      <c r="W123" s="152" t="str">
        <f t="shared" si="44"/>
        <v/>
      </c>
      <c r="X123" s="27"/>
      <c r="Y123" s="275"/>
      <c r="Z123" s="275"/>
      <c r="AA123" s="275"/>
    </row>
    <row r="124" spans="1:27" s="356" customFormat="1" outlineLevel="1">
      <c r="A124" s="337"/>
      <c r="B124" s="338" t="s">
        <v>252</v>
      </c>
      <c r="C124" s="339" t="s">
        <v>214</v>
      </c>
      <c r="D124" s="340" t="s">
        <v>754</v>
      </c>
      <c r="E124" s="341" t="s">
        <v>759</v>
      </c>
      <c r="F124" s="342"/>
      <c r="G124" s="343"/>
      <c r="H124" s="344" t="s">
        <v>15</v>
      </c>
      <c r="I124" s="345"/>
      <c r="J124" s="342"/>
      <c r="K124" s="346"/>
      <c r="L124" s="347"/>
      <c r="M124" s="347"/>
      <c r="N124" s="347"/>
      <c r="O124" s="357"/>
      <c r="Q124" s="350"/>
      <c r="R124" s="351">
        <f t="shared" si="39"/>
        <v>2</v>
      </c>
      <c r="S124" s="352" t="str">
        <f t="shared" si="40"/>
        <v/>
      </c>
      <c r="T124" s="353" t="str">
        <f t="shared" si="41"/>
        <v/>
      </c>
      <c r="U124" s="352" t="str">
        <f t="shared" si="42"/>
        <v/>
      </c>
      <c r="V124" s="353" t="str">
        <f t="shared" si="43"/>
        <v/>
      </c>
      <c r="W124" s="352" t="str">
        <f t="shared" si="44"/>
        <v/>
      </c>
      <c r="X124" s="354"/>
      <c r="Y124" s="355"/>
      <c r="Z124" s="355"/>
      <c r="AA124" s="355"/>
    </row>
    <row r="125" spans="1:27" ht="27" outlineLevel="1">
      <c r="B125" s="216" t="s">
        <v>255</v>
      </c>
      <c r="C125" s="67" t="s">
        <v>214</v>
      </c>
      <c r="D125" s="217" t="s">
        <v>993</v>
      </c>
      <c r="E125" s="226" t="s">
        <v>1084</v>
      </c>
      <c r="F125" s="88"/>
      <c r="G125" s="68"/>
      <c r="H125" s="260" t="s">
        <v>1024</v>
      </c>
      <c r="I125" s="219"/>
      <c r="J125" s="221"/>
      <c r="K125" s="222"/>
      <c r="L125" s="223" t="s">
        <v>1054</v>
      </c>
      <c r="M125" s="223"/>
      <c r="N125" s="223"/>
      <c r="O125" s="409"/>
      <c r="Q125" s="202"/>
      <c r="R125" s="252">
        <f t="shared" si="38"/>
        <v>2</v>
      </c>
      <c r="S125" s="152" t="str">
        <f t="shared" si="24"/>
        <v>2</v>
      </c>
      <c r="T125" s="151" t="str">
        <f t="shared" si="25"/>
        <v/>
      </c>
      <c r="U125" s="152" t="str">
        <f t="shared" si="26"/>
        <v/>
      </c>
      <c r="V125" s="151" t="str">
        <f t="shared" si="27"/>
        <v/>
      </c>
      <c r="W125" s="152" t="str">
        <f t="shared" si="28"/>
        <v/>
      </c>
      <c r="X125" s="27"/>
      <c r="Y125" s="275"/>
      <c r="Z125" s="275"/>
      <c r="AA125" s="275"/>
    </row>
    <row r="126" spans="1:27" ht="27" outlineLevel="1">
      <c r="B126" s="216" t="s">
        <v>257</v>
      </c>
      <c r="C126" s="67" t="s">
        <v>214</v>
      </c>
      <c r="D126" s="217" t="s">
        <v>994</v>
      </c>
      <c r="E126" s="226" t="s">
        <v>1085</v>
      </c>
      <c r="F126" s="88"/>
      <c r="G126" s="68"/>
      <c r="H126" s="260" t="s">
        <v>1048</v>
      </c>
      <c r="I126" s="219"/>
      <c r="J126" s="221"/>
      <c r="K126" s="222"/>
      <c r="L126" s="223" t="s">
        <v>1054</v>
      </c>
      <c r="M126" s="223"/>
      <c r="N126" s="223"/>
      <c r="O126" s="409"/>
      <c r="Q126" s="202"/>
      <c r="R126" s="252">
        <f t="shared" si="38"/>
        <v>2</v>
      </c>
      <c r="S126" s="152" t="str">
        <f t="shared" si="24"/>
        <v>2</v>
      </c>
      <c r="T126" s="151" t="str">
        <f t="shared" si="25"/>
        <v/>
      </c>
      <c r="U126" s="152" t="str">
        <f t="shared" si="26"/>
        <v/>
      </c>
      <c r="V126" s="151" t="str">
        <f t="shared" si="27"/>
        <v/>
      </c>
      <c r="W126" s="152" t="str">
        <f t="shared" si="28"/>
        <v/>
      </c>
      <c r="X126" s="27"/>
      <c r="Y126" s="275"/>
      <c r="Z126" s="275"/>
      <c r="AA126" s="275"/>
    </row>
    <row r="127" spans="1:27" s="356" customFormat="1" outlineLevel="1">
      <c r="A127" s="337"/>
      <c r="B127" s="338" t="s">
        <v>259</v>
      </c>
      <c r="C127" s="339" t="s">
        <v>214</v>
      </c>
      <c r="D127" s="340" t="s">
        <v>245</v>
      </c>
      <c r="E127" s="341" t="s">
        <v>582</v>
      </c>
      <c r="F127" s="342"/>
      <c r="G127" s="343"/>
      <c r="H127" s="344" t="s">
        <v>15</v>
      </c>
      <c r="I127" s="345"/>
      <c r="J127" s="342"/>
      <c r="K127" s="346"/>
      <c r="L127" s="347"/>
      <c r="M127" s="347"/>
      <c r="N127" s="347"/>
      <c r="O127" s="348"/>
      <c r="Q127" s="350"/>
      <c r="R127" s="351">
        <f t="shared" si="38"/>
        <v>2</v>
      </c>
      <c r="S127" s="352" t="str">
        <f t="shared" si="24"/>
        <v/>
      </c>
      <c r="T127" s="353" t="str">
        <f t="shared" si="25"/>
        <v/>
      </c>
      <c r="U127" s="352" t="str">
        <f t="shared" si="26"/>
        <v/>
      </c>
      <c r="V127" s="353" t="str">
        <f t="shared" si="27"/>
        <v/>
      </c>
      <c r="W127" s="352" t="str">
        <f t="shared" si="28"/>
        <v/>
      </c>
      <c r="X127" s="354"/>
      <c r="Y127" s="355"/>
      <c r="Z127" s="355"/>
      <c r="AA127" s="355"/>
    </row>
    <row r="128" spans="1:27" s="356" customFormat="1" outlineLevel="1">
      <c r="A128" s="337"/>
      <c r="B128" s="338" t="s">
        <v>261</v>
      </c>
      <c r="C128" s="339" t="s">
        <v>214</v>
      </c>
      <c r="D128" s="340" t="s">
        <v>247</v>
      </c>
      <c r="E128" s="341" t="s">
        <v>583</v>
      </c>
      <c r="F128" s="342"/>
      <c r="G128" s="343"/>
      <c r="H128" s="344" t="s">
        <v>15</v>
      </c>
      <c r="I128" s="345"/>
      <c r="J128" s="342"/>
      <c r="K128" s="346"/>
      <c r="L128" s="347"/>
      <c r="M128" s="347"/>
      <c r="N128" s="347"/>
      <c r="O128" s="348"/>
      <c r="Q128" s="350"/>
      <c r="R128" s="351">
        <f t="shared" si="38"/>
        <v>2</v>
      </c>
      <c r="S128" s="352" t="str">
        <f t="shared" si="24"/>
        <v/>
      </c>
      <c r="T128" s="353" t="str">
        <f t="shared" si="25"/>
        <v/>
      </c>
      <c r="U128" s="352" t="str">
        <f t="shared" si="26"/>
        <v/>
      </c>
      <c r="V128" s="353" t="str">
        <f t="shared" si="27"/>
        <v/>
      </c>
      <c r="W128" s="352" t="str">
        <f t="shared" si="28"/>
        <v/>
      </c>
      <c r="X128" s="354"/>
      <c r="Y128" s="355"/>
      <c r="Z128" s="355"/>
      <c r="AA128" s="355"/>
    </row>
    <row r="129" spans="1:27" ht="51" outlineLevel="1">
      <c r="B129" s="216" t="s">
        <v>263</v>
      </c>
      <c r="C129" s="67" t="s">
        <v>214</v>
      </c>
      <c r="D129" s="217" t="s">
        <v>992</v>
      </c>
      <c r="E129" s="226" t="s">
        <v>1086</v>
      </c>
      <c r="F129" s="88"/>
      <c r="G129" s="68"/>
      <c r="H129" s="260" t="s">
        <v>1047</v>
      </c>
      <c r="I129" s="219"/>
      <c r="J129" s="221"/>
      <c r="K129" s="222"/>
      <c r="L129" s="223" t="s">
        <v>1054</v>
      </c>
      <c r="M129" s="223"/>
      <c r="N129" s="223"/>
      <c r="O129" s="225"/>
      <c r="Q129" s="202"/>
      <c r="R129" s="252">
        <f t="shared" si="38"/>
        <v>2</v>
      </c>
      <c r="S129" s="152" t="str">
        <f t="shared" si="24"/>
        <v>2</v>
      </c>
      <c r="T129" s="151" t="str">
        <f t="shared" si="25"/>
        <v/>
      </c>
      <c r="U129" s="152" t="str">
        <f t="shared" si="26"/>
        <v/>
      </c>
      <c r="V129" s="151" t="str">
        <f t="shared" si="27"/>
        <v/>
      </c>
      <c r="W129" s="152" t="str">
        <f t="shared" si="28"/>
        <v/>
      </c>
      <c r="X129" s="27"/>
      <c r="Y129" s="275"/>
      <c r="Z129" s="275"/>
      <c r="AA129" s="275"/>
    </row>
    <row r="130" spans="1:27" ht="28.5" customHeight="1" outlineLevel="1">
      <c r="B130" s="529" t="s">
        <v>266</v>
      </c>
      <c r="C130" s="530" t="s">
        <v>214</v>
      </c>
      <c r="D130" s="531" t="s">
        <v>251</v>
      </c>
      <c r="E130" s="532" t="s">
        <v>584</v>
      </c>
      <c r="F130" s="533"/>
      <c r="G130" s="534"/>
      <c r="H130" s="535"/>
      <c r="I130" s="219"/>
      <c r="J130" s="221"/>
      <c r="K130" s="222"/>
      <c r="L130" s="223"/>
      <c r="M130" s="223"/>
      <c r="N130" s="223"/>
      <c r="O130" s="225" t="s">
        <v>988</v>
      </c>
      <c r="Q130" s="202"/>
      <c r="R130" s="252">
        <f t="shared" si="38"/>
        <v>2</v>
      </c>
      <c r="S130" s="152" t="str">
        <f t="shared" si="24"/>
        <v/>
      </c>
      <c r="T130" s="151" t="str">
        <f t="shared" si="25"/>
        <v/>
      </c>
      <c r="U130" s="152" t="str">
        <f t="shared" si="26"/>
        <v/>
      </c>
      <c r="V130" s="151" t="str">
        <f t="shared" si="27"/>
        <v/>
      </c>
      <c r="W130" s="152" t="str">
        <f t="shared" si="28"/>
        <v/>
      </c>
      <c r="X130" s="27"/>
      <c r="Y130" s="275"/>
      <c r="Z130" s="275"/>
      <c r="AA130" s="275"/>
    </row>
    <row r="131" spans="1:27" outlineLevel="1">
      <c r="B131" s="529" t="s">
        <v>268</v>
      </c>
      <c r="C131" s="530" t="s">
        <v>214</v>
      </c>
      <c r="D131" s="531" t="s">
        <v>1082</v>
      </c>
      <c r="E131" s="532" t="s">
        <v>585</v>
      </c>
      <c r="F131" s="88"/>
      <c r="G131" s="68"/>
      <c r="H131" s="260"/>
      <c r="I131" s="219"/>
      <c r="J131" s="221"/>
      <c r="K131" s="222"/>
      <c r="L131" s="223"/>
      <c r="M131" s="223"/>
      <c r="N131" s="223"/>
      <c r="O131" s="225" t="s">
        <v>988</v>
      </c>
      <c r="Q131" s="202"/>
      <c r="R131" s="252">
        <f t="shared" si="38"/>
        <v>2</v>
      </c>
      <c r="S131" s="152" t="str">
        <f t="shared" si="24"/>
        <v/>
      </c>
      <c r="T131" s="151" t="str">
        <f t="shared" si="25"/>
        <v/>
      </c>
      <c r="U131" s="152" t="str">
        <f t="shared" si="26"/>
        <v/>
      </c>
      <c r="V131" s="151" t="str">
        <f t="shared" si="27"/>
        <v/>
      </c>
      <c r="W131" s="152" t="str">
        <f t="shared" si="28"/>
        <v/>
      </c>
      <c r="X131" s="27"/>
      <c r="Y131" s="275"/>
      <c r="Z131" s="275"/>
      <c r="AA131" s="275"/>
    </row>
    <row r="132" spans="1:27" s="356" customFormat="1" outlineLevel="1">
      <c r="A132" s="337"/>
      <c r="B132" s="338" t="s">
        <v>271</v>
      </c>
      <c r="C132" s="339" t="s">
        <v>214</v>
      </c>
      <c r="D132" s="340" t="s">
        <v>836</v>
      </c>
      <c r="E132" s="341" t="s">
        <v>908</v>
      </c>
      <c r="F132" s="342"/>
      <c r="G132" s="343"/>
      <c r="H132" s="344" t="s">
        <v>15</v>
      </c>
      <c r="I132" s="345"/>
      <c r="J132" s="342"/>
      <c r="K132" s="346"/>
      <c r="L132" s="347"/>
      <c r="M132" s="347"/>
      <c r="N132" s="347"/>
      <c r="O132" s="357"/>
      <c r="Q132" s="350"/>
      <c r="R132" s="351"/>
      <c r="S132" s="352"/>
      <c r="T132" s="353"/>
      <c r="U132" s="352"/>
      <c r="V132" s="353"/>
      <c r="W132" s="352"/>
      <c r="X132" s="354"/>
      <c r="Y132" s="355"/>
      <c r="Z132" s="355"/>
      <c r="AA132" s="355"/>
    </row>
    <row r="133" spans="1:27" ht="24" customHeight="1">
      <c r="B133" s="216" t="s">
        <v>273</v>
      </c>
      <c r="C133" s="262"/>
      <c r="D133" s="224" t="s">
        <v>253</v>
      </c>
      <c r="E133" s="218"/>
      <c r="F133" s="88"/>
      <c r="G133" s="68"/>
      <c r="H133" s="277"/>
      <c r="I133" s="219"/>
      <c r="J133" s="221"/>
      <c r="K133" s="222"/>
      <c r="L133" s="223"/>
      <c r="M133" s="223"/>
      <c r="N133" s="223"/>
      <c r="O133" s="409"/>
      <c r="Q133" s="202"/>
      <c r="R133" s="252"/>
      <c r="S133" s="152" t="str">
        <f t="shared" si="24"/>
        <v/>
      </c>
      <c r="T133" s="151" t="str">
        <f t="shared" si="25"/>
        <v/>
      </c>
      <c r="U133" s="152" t="str">
        <f t="shared" si="26"/>
        <v/>
      </c>
      <c r="V133" s="151" t="str">
        <f t="shared" si="27"/>
        <v/>
      </c>
      <c r="W133" s="152" t="str">
        <f t="shared" si="28"/>
        <v/>
      </c>
      <c r="X133" s="27"/>
      <c r="Y133" s="275"/>
      <c r="Z133" s="275"/>
      <c r="AA133" s="275"/>
    </row>
    <row r="134" spans="1:27" outlineLevel="1">
      <c r="B134" s="397" t="s">
        <v>277</v>
      </c>
      <c r="C134" s="398" t="s">
        <v>214</v>
      </c>
      <c r="D134" s="399" t="s">
        <v>254</v>
      </c>
      <c r="E134" s="400" t="s">
        <v>586</v>
      </c>
      <c r="F134" s="401"/>
      <c r="G134" s="402"/>
      <c r="H134" s="427" t="s">
        <v>1152</v>
      </c>
      <c r="I134" s="404" t="s">
        <v>944</v>
      </c>
      <c r="J134" s="405" t="s">
        <v>37</v>
      </c>
      <c r="K134" s="406" t="s">
        <v>37</v>
      </c>
      <c r="L134" s="407" t="s">
        <v>1054</v>
      </c>
      <c r="M134" s="434" t="s">
        <v>1058</v>
      </c>
      <c r="N134" s="434" t="s">
        <v>946</v>
      </c>
      <c r="O134" s="408" t="s">
        <v>1059</v>
      </c>
      <c r="Q134" s="202"/>
      <c r="R134" s="252"/>
      <c r="S134" s="152" t="str">
        <f t="shared" si="24"/>
        <v/>
      </c>
      <c r="T134" s="151" t="str">
        <f t="shared" si="25"/>
        <v/>
      </c>
      <c r="U134" s="152" t="str">
        <f t="shared" si="26"/>
        <v/>
      </c>
      <c r="V134" s="151" t="str">
        <f t="shared" si="27"/>
        <v/>
      </c>
      <c r="W134" s="152" t="str">
        <f t="shared" si="28"/>
        <v/>
      </c>
      <c r="X134" s="27"/>
      <c r="Y134" s="275"/>
      <c r="Z134" s="275"/>
      <c r="AA134" s="275"/>
    </row>
    <row r="135" spans="1:27" ht="27" outlineLevel="1">
      <c r="B135" s="397" t="s">
        <v>279</v>
      </c>
      <c r="C135" s="398" t="s">
        <v>214</v>
      </c>
      <c r="D135" s="399" t="s">
        <v>256</v>
      </c>
      <c r="E135" s="400" t="s">
        <v>1061</v>
      </c>
      <c r="F135" s="401"/>
      <c r="G135" s="402"/>
      <c r="H135" s="427" t="s">
        <v>1153</v>
      </c>
      <c r="I135" s="404" t="s">
        <v>944</v>
      </c>
      <c r="J135" s="405"/>
      <c r="K135" s="406"/>
      <c r="L135" s="407" t="s">
        <v>1054</v>
      </c>
      <c r="M135" s="434" t="s">
        <v>1058</v>
      </c>
      <c r="N135" s="434" t="s">
        <v>946</v>
      </c>
      <c r="O135" s="408" t="s">
        <v>1059</v>
      </c>
      <c r="Q135" s="202"/>
      <c r="R135" s="252">
        <f t="shared" ref="R135:R138" si="45">IF(OR(L135="n.d.",L135="nd",L135="n.d",L135="nd."),"",1)</f>
        <v>1</v>
      </c>
      <c r="S135" s="152" t="str">
        <f t="shared" si="24"/>
        <v>1</v>
      </c>
      <c r="T135" s="151" t="str">
        <f t="shared" si="25"/>
        <v/>
      </c>
      <c r="U135" s="152" t="str">
        <f t="shared" si="26"/>
        <v/>
      </c>
      <c r="V135" s="151" t="str">
        <f t="shared" si="27"/>
        <v/>
      </c>
      <c r="W135" s="152" t="str">
        <f t="shared" si="28"/>
        <v/>
      </c>
      <c r="X135" s="27"/>
      <c r="Y135" s="275"/>
      <c r="Z135" s="275"/>
      <c r="AA135" s="275"/>
    </row>
    <row r="136" spans="1:27" ht="27" outlineLevel="1">
      <c r="B136" s="216" t="s">
        <v>281</v>
      </c>
      <c r="C136" s="67" t="s">
        <v>214</v>
      </c>
      <c r="D136" s="217" t="s">
        <v>258</v>
      </c>
      <c r="E136" s="218" t="s">
        <v>1155</v>
      </c>
      <c r="F136" s="88"/>
      <c r="G136" s="68"/>
      <c r="H136" s="260" t="s">
        <v>1153</v>
      </c>
      <c r="I136" s="219"/>
      <c r="J136" s="221" t="s">
        <v>37</v>
      </c>
      <c r="K136" s="222" t="s">
        <v>37</v>
      </c>
      <c r="L136" s="223"/>
      <c r="M136" s="223"/>
      <c r="N136" s="223"/>
      <c r="O136" s="409" t="s">
        <v>1081</v>
      </c>
      <c r="Q136" s="202"/>
      <c r="R136" s="252">
        <f t="shared" si="45"/>
        <v>1</v>
      </c>
      <c r="S136" s="152" t="str">
        <f t="shared" si="24"/>
        <v/>
      </c>
      <c r="T136" s="151" t="str">
        <f t="shared" si="25"/>
        <v>1</v>
      </c>
      <c r="U136" s="152" t="str">
        <f t="shared" si="26"/>
        <v/>
      </c>
      <c r="V136" s="151" t="str">
        <f t="shared" si="27"/>
        <v>1</v>
      </c>
      <c r="W136" s="152" t="str">
        <f t="shared" si="28"/>
        <v/>
      </c>
      <c r="X136" s="27"/>
      <c r="Y136" s="275"/>
      <c r="Z136" s="275"/>
      <c r="AA136" s="275"/>
    </row>
    <row r="137" spans="1:27" ht="27" outlineLevel="1">
      <c r="B137" s="397" t="s">
        <v>282</v>
      </c>
      <c r="C137" s="398" t="s">
        <v>214</v>
      </c>
      <c r="D137" s="399" t="s">
        <v>260</v>
      </c>
      <c r="E137" s="400" t="s">
        <v>1063</v>
      </c>
      <c r="F137" s="401"/>
      <c r="G137" s="402"/>
      <c r="H137" s="427" t="s">
        <v>1154</v>
      </c>
      <c r="I137" s="404" t="s">
        <v>944</v>
      </c>
      <c r="J137" s="405" t="s">
        <v>37</v>
      </c>
      <c r="K137" s="406" t="s">
        <v>37</v>
      </c>
      <c r="L137" s="407" t="s">
        <v>1054</v>
      </c>
      <c r="M137" s="407" t="s">
        <v>1058</v>
      </c>
      <c r="N137" s="518" t="s">
        <v>946</v>
      </c>
      <c r="O137" s="408" t="s">
        <v>1059</v>
      </c>
      <c r="Q137" s="202"/>
      <c r="R137" s="252">
        <f t="shared" si="45"/>
        <v>1</v>
      </c>
      <c r="S137" s="152" t="str">
        <f t="shared" si="24"/>
        <v>1</v>
      </c>
      <c r="T137" s="151" t="str">
        <f t="shared" si="25"/>
        <v>1</v>
      </c>
      <c r="U137" s="152" t="str">
        <f t="shared" si="26"/>
        <v>3</v>
      </c>
      <c r="V137" s="151" t="str">
        <f t="shared" si="27"/>
        <v>1</v>
      </c>
      <c r="W137" s="152" t="str">
        <f t="shared" si="28"/>
        <v>3</v>
      </c>
      <c r="X137" s="27"/>
      <c r="Y137" s="275"/>
      <c r="Z137" s="275"/>
      <c r="AA137" s="275"/>
    </row>
    <row r="138" spans="1:27" ht="27" outlineLevel="1">
      <c r="B138" s="216" t="s">
        <v>283</v>
      </c>
      <c r="C138" s="67" t="s">
        <v>214</v>
      </c>
      <c r="D138" s="217" t="s">
        <v>262</v>
      </c>
      <c r="E138" s="218" t="s">
        <v>1159</v>
      </c>
      <c r="F138" s="88"/>
      <c r="G138" s="68"/>
      <c r="H138" s="260" t="s">
        <v>1153</v>
      </c>
      <c r="I138" s="219"/>
      <c r="J138" s="221"/>
      <c r="K138" s="222"/>
      <c r="L138" s="223"/>
      <c r="M138" s="223"/>
      <c r="N138" s="223"/>
      <c r="O138" s="409" t="s">
        <v>29</v>
      </c>
      <c r="Q138" s="202"/>
      <c r="R138" s="252">
        <f t="shared" si="45"/>
        <v>1</v>
      </c>
      <c r="S138" s="152" t="str">
        <f t="shared" si="24"/>
        <v/>
      </c>
      <c r="T138" s="151" t="str">
        <f t="shared" si="25"/>
        <v/>
      </c>
      <c r="U138" s="152" t="str">
        <f t="shared" si="26"/>
        <v/>
      </c>
      <c r="V138" s="151" t="str">
        <f t="shared" si="27"/>
        <v/>
      </c>
      <c r="W138" s="152" t="str">
        <f t="shared" si="28"/>
        <v/>
      </c>
      <c r="X138" s="27"/>
      <c r="Y138" s="275"/>
      <c r="Z138" s="275"/>
      <c r="AA138" s="275"/>
    </row>
    <row r="139" spans="1:27" ht="38.25" outlineLevel="1">
      <c r="B139" s="216" t="s">
        <v>285</v>
      </c>
      <c r="C139" s="67" t="s">
        <v>214</v>
      </c>
      <c r="D139" s="217" t="s">
        <v>264</v>
      </c>
      <c r="E139" s="218" t="s">
        <v>1158</v>
      </c>
      <c r="F139" s="88"/>
      <c r="G139" s="68"/>
      <c r="H139" s="260" t="s">
        <v>1156</v>
      </c>
      <c r="I139" s="219"/>
      <c r="J139" s="221"/>
      <c r="K139" s="222"/>
      <c r="L139" s="223"/>
      <c r="M139" s="223"/>
      <c r="N139" s="223"/>
      <c r="O139" s="409" t="s">
        <v>29</v>
      </c>
      <c r="Q139" s="202"/>
      <c r="R139" s="252">
        <f>IF(OR(L139="n.d.",L139="nd",L139="n.d",L139="nd."),"",2)</f>
        <v>2</v>
      </c>
      <c r="S139" s="152" t="str">
        <f t="shared" si="24"/>
        <v/>
      </c>
      <c r="T139" s="151" t="str">
        <f t="shared" si="25"/>
        <v/>
      </c>
      <c r="U139" s="152" t="str">
        <f t="shared" si="26"/>
        <v/>
      </c>
      <c r="V139" s="151" t="str">
        <f t="shared" si="27"/>
        <v/>
      </c>
      <c r="W139" s="152" t="str">
        <f t="shared" si="28"/>
        <v/>
      </c>
      <c r="X139" s="27"/>
      <c r="Y139" s="275"/>
      <c r="Z139" s="275"/>
      <c r="AA139" s="275"/>
    </row>
    <row r="140" spans="1:27" ht="25.5" outlineLevel="1">
      <c r="B140" s="216"/>
      <c r="C140" s="67" t="s">
        <v>214</v>
      </c>
      <c r="D140" s="217" t="s">
        <v>1075</v>
      </c>
      <c r="E140" s="204" t="s">
        <v>1076</v>
      </c>
      <c r="F140" s="88"/>
      <c r="G140" s="68"/>
      <c r="H140" s="260" t="s">
        <v>1157</v>
      </c>
      <c r="I140" s="219" t="s">
        <v>944</v>
      </c>
      <c r="J140" s="221"/>
      <c r="K140" s="222"/>
      <c r="L140" s="223" t="s">
        <v>1054</v>
      </c>
      <c r="M140" s="223"/>
      <c r="N140" s="223"/>
      <c r="O140" s="409"/>
      <c r="Q140" s="202"/>
      <c r="R140" s="252"/>
      <c r="S140" s="152"/>
      <c r="T140" s="151"/>
      <c r="U140" s="152"/>
      <c r="V140" s="151"/>
      <c r="W140" s="152"/>
      <c r="X140" s="27"/>
      <c r="Y140" s="275"/>
      <c r="Z140" s="275"/>
      <c r="AA140" s="275"/>
    </row>
    <row r="141" spans="1:27">
      <c r="B141" s="216" t="s">
        <v>287</v>
      </c>
      <c r="C141" s="67"/>
      <c r="D141" s="224" t="s">
        <v>265</v>
      </c>
      <c r="E141" s="229"/>
      <c r="F141" s="231"/>
      <c r="G141" s="232"/>
      <c r="H141" s="261"/>
      <c r="I141" s="258"/>
      <c r="J141" s="221"/>
      <c r="K141" s="222"/>
      <c r="L141" s="223"/>
      <c r="M141" s="234"/>
      <c r="N141" s="234"/>
      <c r="O141" s="409" t="s">
        <v>29</v>
      </c>
      <c r="Q141" s="202"/>
      <c r="R141" s="252"/>
      <c r="S141" s="152" t="str">
        <f t="shared" si="24"/>
        <v/>
      </c>
      <c r="T141" s="151" t="str">
        <f t="shared" si="25"/>
        <v/>
      </c>
      <c r="U141" s="152" t="str">
        <f t="shared" si="26"/>
        <v/>
      </c>
      <c r="V141" s="151" t="str">
        <f t="shared" si="27"/>
        <v/>
      </c>
      <c r="W141" s="152" t="str">
        <f t="shared" si="28"/>
        <v/>
      </c>
      <c r="X141" s="27"/>
      <c r="Y141" s="275"/>
      <c r="Z141" s="275"/>
      <c r="AA141" s="275"/>
    </row>
    <row r="142" spans="1:27" ht="38.25" outlineLevel="1">
      <c r="B142" s="216" t="s">
        <v>288</v>
      </c>
      <c r="C142" s="398" t="s">
        <v>214</v>
      </c>
      <c r="D142" s="399" t="s">
        <v>267</v>
      </c>
      <c r="E142" s="430" t="s">
        <v>1060</v>
      </c>
      <c r="F142" s="431"/>
      <c r="G142" s="432"/>
      <c r="H142" s="260" t="s">
        <v>1014</v>
      </c>
      <c r="I142" s="433" t="s">
        <v>944</v>
      </c>
      <c r="J142" s="405" t="s">
        <v>37</v>
      </c>
      <c r="K142" s="406" t="s">
        <v>37</v>
      </c>
      <c r="L142" s="407" t="s">
        <v>1054</v>
      </c>
      <c r="M142" s="434" t="s">
        <v>1058</v>
      </c>
      <c r="N142" s="434" t="s">
        <v>946</v>
      </c>
      <c r="O142" s="408" t="s">
        <v>1059</v>
      </c>
      <c r="Q142" s="202"/>
      <c r="R142" s="252">
        <f t="shared" ref="R142:R143" si="46">IF(OR(L142="n.d.",L142="nd",L142="n.d",L142="nd."),"",2)</f>
        <v>2</v>
      </c>
      <c r="S142" s="152" t="str">
        <f t="shared" si="24"/>
        <v>2</v>
      </c>
      <c r="T142" s="151" t="str">
        <f t="shared" si="25"/>
        <v>2</v>
      </c>
      <c r="U142" s="152" t="str">
        <f t="shared" si="26"/>
        <v>5</v>
      </c>
      <c r="V142" s="151" t="str">
        <f t="shared" si="27"/>
        <v>2</v>
      </c>
      <c r="W142" s="152" t="str">
        <f t="shared" si="28"/>
        <v>5</v>
      </c>
      <c r="X142" s="27"/>
      <c r="Y142" s="275"/>
      <c r="Z142" s="275"/>
      <c r="AA142" s="275"/>
    </row>
    <row r="143" spans="1:27" ht="36" outlineLevel="1">
      <c r="B143" s="216" t="s">
        <v>291</v>
      </c>
      <c r="C143" s="67" t="s">
        <v>214</v>
      </c>
      <c r="D143" s="217" t="s">
        <v>269</v>
      </c>
      <c r="E143" s="272" t="s">
        <v>1162</v>
      </c>
      <c r="F143" s="231"/>
      <c r="G143" s="232"/>
      <c r="H143" s="260" t="s">
        <v>1021</v>
      </c>
      <c r="I143" s="230" t="s">
        <v>944</v>
      </c>
      <c r="J143" s="221"/>
      <c r="K143" s="222"/>
      <c r="L143" s="223"/>
      <c r="M143" s="234"/>
      <c r="N143" s="234"/>
      <c r="O143" s="409" t="s">
        <v>1079</v>
      </c>
      <c r="Q143" s="202"/>
      <c r="R143" s="252">
        <f t="shared" si="46"/>
        <v>2</v>
      </c>
      <c r="S143" s="152" t="str">
        <f t="shared" si="24"/>
        <v/>
      </c>
      <c r="T143" s="151" t="str">
        <f t="shared" si="25"/>
        <v/>
      </c>
      <c r="U143" s="152" t="str">
        <f t="shared" si="26"/>
        <v/>
      </c>
      <c r="V143" s="151" t="str">
        <f t="shared" si="27"/>
        <v/>
      </c>
      <c r="W143" s="152" t="str">
        <f t="shared" si="28"/>
        <v/>
      </c>
      <c r="X143" s="27"/>
      <c r="Y143" s="275"/>
      <c r="Z143" s="275"/>
      <c r="AA143" s="275"/>
    </row>
    <row r="144" spans="1:27">
      <c r="B144" s="216" t="s">
        <v>292</v>
      </c>
      <c r="C144" s="262"/>
      <c r="D144" s="263" t="s">
        <v>270</v>
      </c>
      <c r="E144" s="271"/>
      <c r="F144" s="231"/>
      <c r="G144" s="232"/>
      <c r="H144" s="267"/>
      <c r="I144" s="258"/>
      <c r="J144" s="221"/>
      <c r="K144" s="222"/>
      <c r="L144" s="223"/>
      <c r="M144" s="234"/>
      <c r="N144" s="234"/>
      <c r="O144" s="409" t="s">
        <v>29</v>
      </c>
      <c r="P144" s="19"/>
      <c r="Q144" s="202"/>
      <c r="R144" s="251"/>
      <c r="S144" s="152" t="str">
        <f t="shared" si="24"/>
        <v/>
      </c>
      <c r="T144" s="151" t="str">
        <f t="shared" si="25"/>
        <v/>
      </c>
      <c r="U144" s="152" t="str">
        <f t="shared" si="26"/>
        <v/>
      </c>
      <c r="V144" s="151" t="str">
        <f t="shared" si="27"/>
        <v/>
      </c>
      <c r="W144" s="152" t="str">
        <f t="shared" si="28"/>
        <v/>
      </c>
      <c r="X144" s="27"/>
      <c r="Y144" s="275"/>
      <c r="Z144" s="275"/>
      <c r="AA144" s="275"/>
    </row>
    <row r="145" spans="1:27" ht="24" outlineLevel="1">
      <c r="B145" s="397" t="s">
        <v>294</v>
      </c>
      <c r="C145" s="398" t="s">
        <v>214</v>
      </c>
      <c r="D145" s="399" t="s">
        <v>272</v>
      </c>
      <c r="E145" s="430" t="s">
        <v>974</v>
      </c>
      <c r="F145" s="431"/>
      <c r="G145" s="432"/>
      <c r="H145" s="429" t="s">
        <v>999</v>
      </c>
      <c r="I145" s="433" t="s">
        <v>944</v>
      </c>
      <c r="J145" s="405"/>
      <c r="K145" s="406"/>
      <c r="L145" s="407" t="s">
        <v>1000</v>
      </c>
      <c r="M145" s="434" t="s">
        <v>1000</v>
      </c>
      <c r="N145" s="434" t="s">
        <v>946</v>
      </c>
      <c r="O145" s="408" t="s">
        <v>1001</v>
      </c>
      <c r="Q145" s="202"/>
      <c r="R145" s="252">
        <f t="shared" ref="R145:R146" si="47">IF(OR(L145="n.d.",L145="nd",L145="n.d",L145="nd."),"",2)</f>
        <v>2</v>
      </c>
      <c r="S145" s="152" t="str">
        <f t="shared" si="24"/>
        <v>2</v>
      </c>
      <c r="T145" s="151" t="str">
        <f t="shared" si="25"/>
        <v/>
      </c>
      <c r="U145" s="152" t="str">
        <f t="shared" si="26"/>
        <v/>
      </c>
      <c r="V145" s="151" t="str">
        <f t="shared" si="27"/>
        <v/>
      </c>
      <c r="W145" s="152" t="str">
        <f t="shared" si="28"/>
        <v/>
      </c>
      <c r="X145" s="27"/>
      <c r="Y145" s="275"/>
      <c r="Z145" s="275"/>
      <c r="AA145" s="275"/>
    </row>
    <row r="146" spans="1:27" ht="24" outlineLevel="1">
      <c r="B146" s="216" t="s">
        <v>296</v>
      </c>
      <c r="C146" s="67" t="s">
        <v>214</v>
      </c>
      <c r="D146" s="217" t="s">
        <v>274</v>
      </c>
      <c r="E146" s="272" t="s">
        <v>1161</v>
      </c>
      <c r="F146" s="231"/>
      <c r="G146" s="232"/>
      <c r="H146" s="260" t="s">
        <v>1160</v>
      </c>
      <c r="I146" s="230" t="s">
        <v>944</v>
      </c>
      <c r="J146" s="221"/>
      <c r="K146" s="222"/>
      <c r="L146" s="223" t="s">
        <v>1054</v>
      </c>
      <c r="M146" s="234"/>
      <c r="N146" s="234"/>
      <c r="O146" s="409"/>
      <c r="Q146" s="202"/>
      <c r="R146" s="252">
        <f t="shared" si="47"/>
        <v>2</v>
      </c>
      <c r="S146" s="152" t="str">
        <f t="shared" si="24"/>
        <v>2</v>
      </c>
      <c r="T146" s="151" t="str">
        <f t="shared" si="25"/>
        <v/>
      </c>
      <c r="U146" s="152" t="str">
        <f t="shared" si="26"/>
        <v/>
      </c>
      <c r="V146" s="151" t="str">
        <f t="shared" si="27"/>
        <v/>
      </c>
      <c r="W146" s="152" t="str">
        <f t="shared" si="28"/>
        <v/>
      </c>
      <c r="X146" s="27"/>
      <c r="Y146" s="275"/>
      <c r="Z146" s="275"/>
      <c r="AA146" s="275"/>
    </row>
    <row r="147" spans="1:27">
      <c r="B147" s="216" t="s">
        <v>298</v>
      </c>
      <c r="C147" s="67"/>
      <c r="D147" s="263" t="s">
        <v>275</v>
      </c>
      <c r="E147" s="271"/>
      <c r="F147" s="231"/>
      <c r="G147" s="232"/>
      <c r="H147" s="277"/>
      <c r="I147" s="258"/>
      <c r="J147" s="221"/>
      <c r="K147" s="222"/>
      <c r="L147" s="223"/>
      <c r="M147" s="234"/>
      <c r="N147" s="234"/>
      <c r="O147" s="409" t="s">
        <v>29</v>
      </c>
      <c r="Q147" s="202"/>
      <c r="R147" s="252"/>
      <c r="S147" s="152" t="str">
        <f t="shared" si="24"/>
        <v/>
      </c>
      <c r="T147" s="151" t="str">
        <f t="shared" si="25"/>
        <v/>
      </c>
      <c r="U147" s="152" t="str">
        <f t="shared" si="26"/>
        <v/>
      </c>
      <c r="V147" s="151" t="str">
        <f t="shared" si="27"/>
        <v/>
      </c>
      <c r="W147" s="152" t="str">
        <f t="shared" si="28"/>
        <v/>
      </c>
      <c r="X147" s="27"/>
      <c r="Y147" s="275"/>
      <c r="Z147" s="275"/>
      <c r="AA147" s="275"/>
    </row>
    <row r="148" spans="1:27" s="313" customFormat="1" ht="12" customHeight="1" outlineLevel="1">
      <c r="A148" s="296"/>
      <c r="B148" s="317" t="s">
        <v>300</v>
      </c>
      <c r="C148" s="318" t="s">
        <v>214</v>
      </c>
      <c r="D148" s="319" t="s">
        <v>276</v>
      </c>
      <c r="E148" s="359" t="s">
        <v>587</v>
      </c>
      <c r="F148" s="360"/>
      <c r="G148" s="361"/>
      <c r="H148" s="332" t="s">
        <v>15</v>
      </c>
      <c r="I148" s="362"/>
      <c r="J148" s="303"/>
      <c r="K148" s="304"/>
      <c r="L148" s="305"/>
      <c r="M148" s="363"/>
      <c r="N148" s="363"/>
      <c r="O148" s="333"/>
      <c r="Q148" s="307"/>
      <c r="R148" s="308">
        <f>IF(OR(L148="n.d.",L148="nd",L148="n.d",L148="nd."),"",2)</f>
        <v>2</v>
      </c>
      <c r="S148" s="309" t="str">
        <f t="shared" si="24"/>
        <v/>
      </c>
      <c r="T148" s="310" t="str">
        <f t="shared" si="25"/>
        <v/>
      </c>
      <c r="U148" s="309" t="str">
        <f t="shared" si="26"/>
        <v/>
      </c>
      <c r="V148" s="310" t="str">
        <f t="shared" si="27"/>
        <v/>
      </c>
      <c r="W148" s="309" t="str">
        <f t="shared" si="28"/>
        <v/>
      </c>
      <c r="X148" s="311"/>
      <c r="Y148" s="312"/>
      <c r="Z148" s="312"/>
      <c r="AA148" s="312"/>
    </row>
    <row r="149" spans="1:27" s="313" customFormat="1" ht="25.5" outlineLevel="1">
      <c r="A149" s="296"/>
      <c r="B149" s="317" t="s">
        <v>302</v>
      </c>
      <c r="C149" s="318" t="s">
        <v>214</v>
      </c>
      <c r="D149" s="319" t="s">
        <v>278</v>
      </c>
      <c r="E149" s="359" t="s">
        <v>588</v>
      </c>
      <c r="F149" s="360"/>
      <c r="G149" s="361"/>
      <c r="H149" s="332" t="s">
        <v>15</v>
      </c>
      <c r="I149" s="362"/>
      <c r="J149" s="303" t="s">
        <v>37</v>
      </c>
      <c r="K149" s="304" t="s">
        <v>37</v>
      </c>
      <c r="L149" s="305"/>
      <c r="M149" s="363"/>
      <c r="N149" s="363"/>
      <c r="O149" s="364"/>
      <c r="Q149" s="307"/>
      <c r="R149" s="308">
        <f t="shared" ref="R149" si="48">IF(OR(L149="n.d.",L149="nd",L149="n.d",L149="nd."),"",1)</f>
        <v>1</v>
      </c>
      <c r="S149" s="309" t="str">
        <f t="shared" si="24"/>
        <v/>
      </c>
      <c r="T149" s="310" t="str">
        <f t="shared" si="25"/>
        <v>1</v>
      </c>
      <c r="U149" s="309" t="str">
        <f t="shared" si="26"/>
        <v/>
      </c>
      <c r="V149" s="310" t="str">
        <f t="shared" si="27"/>
        <v>1</v>
      </c>
      <c r="W149" s="309" t="str">
        <f t="shared" si="28"/>
        <v/>
      </c>
      <c r="X149" s="311"/>
      <c r="Y149" s="312"/>
      <c r="Z149" s="312"/>
      <c r="AA149" s="312"/>
    </row>
    <row r="150" spans="1:27" s="356" customFormat="1" outlineLevel="1">
      <c r="A150" s="337"/>
      <c r="B150" s="338" t="s">
        <v>304</v>
      </c>
      <c r="C150" s="339" t="s">
        <v>214</v>
      </c>
      <c r="D150" s="340" t="s">
        <v>280</v>
      </c>
      <c r="E150" s="480" t="s">
        <v>589</v>
      </c>
      <c r="F150" s="481"/>
      <c r="G150" s="482"/>
      <c r="H150" s="344" t="s">
        <v>15</v>
      </c>
      <c r="I150" s="483"/>
      <c r="J150" s="342"/>
      <c r="K150" s="346"/>
      <c r="L150" s="347"/>
      <c r="M150" s="484"/>
      <c r="N150" s="484"/>
      <c r="O150" s="357" t="s">
        <v>29</v>
      </c>
      <c r="Q150" s="350"/>
      <c r="R150" s="351">
        <f t="shared" ref="R150:R154" si="49">IF(OR(L150="n.d.",L150="nd",L150="n.d",L150="nd."),"",2)</f>
        <v>2</v>
      </c>
      <c r="S150" s="352" t="str">
        <f t="shared" si="24"/>
        <v/>
      </c>
      <c r="T150" s="353" t="str">
        <f t="shared" si="25"/>
        <v/>
      </c>
      <c r="U150" s="352" t="str">
        <f t="shared" si="26"/>
        <v/>
      </c>
      <c r="V150" s="353" t="str">
        <f t="shared" si="27"/>
        <v/>
      </c>
      <c r="W150" s="352" t="str">
        <f t="shared" si="28"/>
        <v/>
      </c>
      <c r="X150" s="354"/>
      <c r="Y150" s="355"/>
      <c r="Z150" s="355"/>
      <c r="AA150" s="355"/>
    </row>
    <row r="151" spans="1:27" ht="38.25" outlineLevel="1">
      <c r="B151" s="216" t="s">
        <v>306</v>
      </c>
      <c r="C151" s="67" t="s">
        <v>214</v>
      </c>
      <c r="D151" s="286" t="s">
        <v>906</v>
      </c>
      <c r="E151" s="272" t="s">
        <v>1071</v>
      </c>
      <c r="F151" s="231"/>
      <c r="G151" s="232"/>
      <c r="H151" s="485" t="s">
        <v>1031</v>
      </c>
      <c r="I151" s="230" t="s">
        <v>944</v>
      </c>
      <c r="J151" s="221"/>
      <c r="K151" s="222"/>
      <c r="L151" s="223" t="s">
        <v>1054</v>
      </c>
      <c r="M151" s="234"/>
      <c r="N151" s="234"/>
      <c r="O151" s="412"/>
      <c r="Q151" s="202"/>
      <c r="R151" s="252">
        <f t="shared" si="49"/>
        <v>2</v>
      </c>
      <c r="S151" s="152" t="str">
        <f t="shared" si="24"/>
        <v>2</v>
      </c>
      <c r="T151" s="151" t="str">
        <f t="shared" si="25"/>
        <v/>
      </c>
      <c r="U151" s="152" t="str">
        <f t="shared" si="26"/>
        <v/>
      </c>
      <c r="V151" s="151" t="str">
        <f t="shared" si="27"/>
        <v/>
      </c>
      <c r="W151" s="152" t="str">
        <f t="shared" si="28"/>
        <v/>
      </c>
      <c r="X151" s="27"/>
      <c r="Y151" s="275"/>
      <c r="Z151" s="275"/>
      <c r="AA151" s="275"/>
    </row>
    <row r="152" spans="1:27" ht="40.5" outlineLevel="1">
      <c r="B152" s="216" t="s">
        <v>308</v>
      </c>
      <c r="C152" s="67" t="s">
        <v>214</v>
      </c>
      <c r="D152" s="286" t="s">
        <v>907</v>
      </c>
      <c r="E152" s="272" t="s">
        <v>964</v>
      </c>
      <c r="F152" s="231"/>
      <c r="G152" s="232"/>
      <c r="H152" s="526" t="s">
        <v>1030</v>
      </c>
      <c r="I152" s="230" t="s">
        <v>944</v>
      </c>
      <c r="J152" s="221"/>
      <c r="K152" s="222"/>
      <c r="L152" s="223" t="s">
        <v>1054</v>
      </c>
      <c r="M152" s="234"/>
      <c r="N152" s="234"/>
      <c r="O152" s="235"/>
      <c r="Q152" s="202"/>
      <c r="R152" s="252">
        <f t="shared" si="49"/>
        <v>2</v>
      </c>
      <c r="S152" s="152" t="str">
        <f t="shared" si="24"/>
        <v>2</v>
      </c>
      <c r="T152" s="151" t="str">
        <f t="shared" si="25"/>
        <v/>
      </c>
      <c r="U152" s="152" t="str">
        <f t="shared" si="26"/>
        <v/>
      </c>
      <c r="V152" s="151" t="str">
        <f t="shared" si="27"/>
        <v/>
      </c>
      <c r="W152" s="152" t="str">
        <f t="shared" si="28"/>
        <v/>
      </c>
      <c r="X152" s="27"/>
      <c r="Y152" s="236"/>
      <c r="Z152" s="236"/>
      <c r="AA152" s="236"/>
    </row>
    <row r="153" spans="1:27" outlineLevel="1">
      <c r="B153" s="216" t="s">
        <v>312</v>
      </c>
      <c r="C153" s="67" t="s">
        <v>214</v>
      </c>
      <c r="D153" s="217" t="s">
        <v>284</v>
      </c>
      <c r="E153" s="229" t="s">
        <v>590</v>
      </c>
      <c r="F153" s="231"/>
      <c r="G153" s="232"/>
      <c r="H153" s="260" t="s">
        <v>1049</v>
      </c>
      <c r="I153" s="230"/>
      <c r="J153" s="221"/>
      <c r="K153" s="222"/>
      <c r="L153" s="223"/>
      <c r="M153" s="234"/>
      <c r="N153" s="234"/>
      <c r="O153" s="409" t="s">
        <v>29</v>
      </c>
      <c r="Q153" s="202"/>
      <c r="R153" s="252">
        <f t="shared" si="49"/>
        <v>2</v>
      </c>
      <c r="S153" s="152" t="str">
        <f t="shared" si="24"/>
        <v/>
      </c>
      <c r="T153" s="151" t="str">
        <f t="shared" si="25"/>
        <v/>
      </c>
      <c r="U153" s="152" t="str">
        <f t="shared" si="26"/>
        <v/>
      </c>
      <c r="V153" s="151" t="str">
        <f t="shared" si="27"/>
        <v/>
      </c>
      <c r="W153" s="152" t="str">
        <f t="shared" si="28"/>
        <v/>
      </c>
      <c r="X153" s="27"/>
      <c r="Y153" s="236"/>
      <c r="Z153" s="236"/>
      <c r="AA153" s="236"/>
    </row>
    <row r="154" spans="1:27" ht="24" outlineLevel="1">
      <c r="B154" s="216" t="s">
        <v>314</v>
      </c>
      <c r="C154" s="67" t="s">
        <v>214</v>
      </c>
      <c r="D154" s="217" t="s">
        <v>1072</v>
      </c>
      <c r="E154" s="272" t="s">
        <v>1073</v>
      </c>
      <c r="F154" s="231"/>
      <c r="G154" s="232"/>
      <c r="H154" s="260" t="s">
        <v>1163</v>
      </c>
      <c r="I154" s="230" t="s">
        <v>944</v>
      </c>
      <c r="J154" s="221"/>
      <c r="K154" s="222"/>
      <c r="L154" s="223" t="s">
        <v>1054</v>
      </c>
      <c r="M154" s="234"/>
      <c r="N154" s="234"/>
      <c r="O154" s="409"/>
      <c r="Q154" s="202"/>
      <c r="R154" s="252">
        <f t="shared" si="49"/>
        <v>2</v>
      </c>
      <c r="S154" s="152" t="str">
        <f t="shared" si="24"/>
        <v>2</v>
      </c>
      <c r="T154" s="151" t="str">
        <f t="shared" si="25"/>
        <v/>
      </c>
      <c r="U154" s="152" t="str">
        <f t="shared" si="26"/>
        <v/>
      </c>
      <c r="V154" s="151" t="str">
        <f t="shared" si="27"/>
        <v/>
      </c>
      <c r="W154" s="152" t="str">
        <f t="shared" si="28"/>
        <v/>
      </c>
      <c r="X154" s="27"/>
      <c r="Y154" s="236"/>
      <c r="Z154" s="236"/>
      <c r="AA154" s="236"/>
    </row>
    <row r="155" spans="1:27" s="313" customFormat="1" outlineLevel="1">
      <c r="A155" s="296"/>
      <c r="B155" s="317" t="s">
        <v>316</v>
      </c>
      <c r="C155" s="318" t="s">
        <v>214</v>
      </c>
      <c r="D155" s="319" t="s">
        <v>841</v>
      </c>
      <c r="E155" s="359" t="s">
        <v>840</v>
      </c>
      <c r="F155" s="360"/>
      <c r="G155" s="361"/>
      <c r="H155" s="332" t="s">
        <v>15</v>
      </c>
      <c r="I155" s="362"/>
      <c r="J155" s="303"/>
      <c r="K155" s="304"/>
      <c r="L155" s="305"/>
      <c r="M155" s="363"/>
      <c r="N155" s="363"/>
      <c r="O155" s="364"/>
      <c r="Q155" s="307"/>
      <c r="R155" s="308"/>
      <c r="S155" s="309"/>
      <c r="T155" s="310"/>
      <c r="U155" s="309"/>
      <c r="V155" s="310"/>
      <c r="W155" s="309"/>
      <c r="X155" s="311"/>
      <c r="Y155" s="365"/>
      <c r="Z155" s="365"/>
      <c r="AA155" s="365"/>
    </row>
    <row r="156" spans="1:27">
      <c r="B156" s="216" t="s">
        <v>318</v>
      </c>
      <c r="C156" s="67"/>
      <c r="D156" s="263" t="s">
        <v>286</v>
      </c>
      <c r="E156" s="271" t="s">
        <v>32</v>
      </c>
      <c r="F156" s="231"/>
      <c r="G156" s="232"/>
      <c r="H156" s="267"/>
      <c r="I156" s="258"/>
      <c r="J156" s="221"/>
      <c r="K156" s="222"/>
      <c r="L156" s="223"/>
      <c r="M156" s="234"/>
      <c r="N156" s="234"/>
      <c r="O156" s="235"/>
      <c r="Q156" s="202"/>
      <c r="R156" s="252"/>
      <c r="S156" s="152" t="str">
        <f t="shared" si="24"/>
        <v/>
      </c>
      <c r="T156" s="151" t="str">
        <f t="shared" si="25"/>
        <v/>
      </c>
      <c r="U156" s="152" t="str">
        <f t="shared" si="26"/>
        <v/>
      </c>
      <c r="V156" s="151" t="str">
        <f t="shared" si="27"/>
        <v/>
      </c>
      <c r="W156" s="152" t="str">
        <f t="shared" si="28"/>
        <v/>
      </c>
      <c r="X156" s="27"/>
      <c r="Y156" s="236"/>
      <c r="Z156" s="236"/>
      <c r="AA156" s="236"/>
    </row>
    <row r="157" spans="1:27" ht="42.75" customHeight="1" outlineLevel="1">
      <c r="B157" s="216" t="s">
        <v>319</v>
      </c>
      <c r="C157" s="67" t="s">
        <v>214</v>
      </c>
      <c r="D157" s="217" t="s">
        <v>839</v>
      </c>
      <c r="E157" s="272" t="s">
        <v>1074</v>
      </c>
      <c r="F157" s="231"/>
      <c r="G157" s="232"/>
      <c r="H157" s="260" t="s">
        <v>1164</v>
      </c>
      <c r="I157" s="230" t="s">
        <v>944</v>
      </c>
      <c r="J157" s="221"/>
      <c r="K157" s="222"/>
      <c r="L157" s="223" t="s">
        <v>1054</v>
      </c>
      <c r="M157" s="234"/>
      <c r="N157" s="234"/>
      <c r="O157" s="409"/>
      <c r="Q157" s="202"/>
      <c r="R157" s="252">
        <f t="shared" ref="R157:R158" si="50">IF(OR(L157="n.d.",L157="nd",L157="n.d",L157="nd."),"",2)</f>
        <v>2</v>
      </c>
      <c r="S157" s="152" t="str">
        <f t="shared" si="24"/>
        <v>2</v>
      </c>
      <c r="T157" s="151" t="str">
        <f t="shared" si="25"/>
        <v/>
      </c>
      <c r="U157" s="152" t="str">
        <f t="shared" si="26"/>
        <v/>
      </c>
      <c r="V157" s="151" t="str">
        <f t="shared" si="27"/>
        <v/>
      </c>
      <c r="W157" s="152" t="str">
        <f t="shared" si="28"/>
        <v/>
      </c>
      <c r="X157" s="27"/>
      <c r="Y157" s="236"/>
      <c r="Z157" s="236"/>
      <c r="AA157" s="236"/>
    </row>
    <row r="158" spans="1:27" outlineLevel="1">
      <c r="B158" s="216" t="s">
        <v>320</v>
      </c>
      <c r="C158" s="67" t="s">
        <v>214</v>
      </c>
      <c r="D158" s="217" t="s">
        <v>289</v>
      </c>
      <c r="E158" s="229" t="s">
        <v>591</v>
      </c>
      <c r="F158" s="231"/>
      <c r="G158" s="232"/>
      <c r="H158" s="260" t="s">
        <v>934</v>
      </c>
      <c r="I158" s="230"/>
      <c r="J158" s="221"/>
      <c r="K158" s="222"/>
      <c r="L158" s="223"/>
      <c r="M158" s="234"/>
      <c r="N158" s="234"/>
      <c r="O158" s="409" t="s">
        <v>29</v>
      </c>
      <c r="Q158" s="202"/>
      <c r="R158" s="252">
        <f t="shared" si="50"/>
        <v>2</v>
      </c>
      <c r="S158" s="152" t="str">
        <f t="shared" si="24"/>
        <v/>
      </c>
      <c r="T158" s="151" t="str">
        <f t="shared" si="25"/>
        <v/>
      </c>
      <c r="U158" s="152" t="str">
        <f t="shared" si="26"/>
        <v/>
      </c>
      <c r="V158" s="151" t="str">
        <f t="shared" si="27"/>
        <v/>
      </c>
      <c r="W158" s="152" t="str">
        <f t="shared" si="28"/>
        <v/>
      </c>
      <c r="X158" s="27"/>
      <c r="Y158" s="236"/>
      <c r="Z158" s="236"/>
      <c r="AA158" s="236"/>
    </row>
    <row r="159" spans="1:27" s="455" customFormat="1" outlineLevel="1">
      <c r="A159" s="441"/>
      <c r="B159" s="442" t="s">
        <v>322</v>
      </c>
      <c r="C159" s="443" t="s">
        <v>214</v>
      </c>
      <c r="D159" s="444" t="s">
        <v>838</v>
      </c>
      <c r="E159" s="445" t="s">
        <v>837</v>
      </c>
      <c r="F159" s="446"/>
      <c r="G159" s="447"/>
      <c r="H159" s="448" t="s">
        <v>15</v>
      </c>
      <c r="I159" s="449"/>
      <c r="J159" s="450"/>
      <c r="K159" s="451"/>
      <c r="L159" s="452"/>
      <c r="M159" s="453"/>
      <c r="N159" s="453"/>
      <c r="O159" s="454" t="s">
        <v>29</v>
      </c>
      <c r="Q159" s="456"/>
      <c r="R159" s="457"/>
      <c r="S159" s="458"/>
      <c r="T159" s="459"/>
      <c r="U159" s="458"/>
      <c r="V159" s="459"/>
      <c r="W159" s="458"/>
      <c r="X159" s="460"/>
      <c r="Y159" s="461"/>
      <c r="Z159" s="461"/>
      <c r="AA159" s="461"/>
    </row>
    <row r="160" spans="1:27">
      <c r="B160" s="216" t="s">
        <v>324</v>
      </c>
      <c r="C160" s="67"/>
      <c r="D160" s="224" t="s">
        <v>290</v>
      </c>
      <c r="E160" s="229" t="s">
        <v>32</v>
      </c>
      <c r="F160" s="231"/>
      <c r="G160" s="232"/>
      <c r="H160" s="267"/>
      <c r="I160" s="258"/>
      <c r="J160" s="221"/>
      <c r="K160" s="222"/>
      <c r="L160" s="223"/>
      <c r="M160" s="234"/>
      <c r="N160" s="234"/>
      <c r="O160" s="235"/>
      <c r="Q160" s="202"/>
      <c r="R160" s="252"/>
      <c r="S160" s="152" t="str">
        <f t="shared" si="24"/>
        <v/>
      </c>
      <c r="T160" s="151" t="str">
        <f t="shared" si="25"/>
        <v/>
      </c>
      <c r="U160" s="152" t="str">
        <f t="shared" si="26"/>
        <v/>
      </c>
      <c r="V160" s="151" t="str">
        <f t="shared" si="27"/>
        <v/>
      </c>
      <c r="W160" s="152" t="str">
        <f t="shared" si="28"/>
        <v/>
      </c>
      <c r="X160" s="27"/>
      <c r="Y160" s="236"/>
      <c r="Z160" s="236"/>
      <c r="AA160" s="236"/>
    </row>
    <row r="161" spans="1:27" s="313" customFormat="1" ht="31.5" customHeight="1" outlineLevel="1">
      <c r="A161" s="296"/>
      <c r="B161" s="317" t="s">
        <v>325</v>
      </c>
      <c r="C161" s="318" t="s">
        <v>214</v>
      </c>
      <c r="D161" s="319" t="s">
        <v>899</v>
      </c>
      <c r="E161" s="359" t="s">
        <v>592</v>
      </c>
      <c r="F161" s="360"/>
      <c r="G161" s="361"/>
      <c r="H161" s="332" t="s">
        <v>15</v>
      </c>
      <c r="I161" s="362"/>
      <c r="J161" s="303"/>
      <c r="K161" s="304"/>
      <c r="L161" s="305"/>
      <c r="M161" s="363"/>
      <c r="N161" s="363"/>
      <c r="O161" s="364"/>
      <c r="Q161" s="307"/>
      <c r="R161" s="308">
        <f>IF(OR(L161="n.d.",L161="nd",L161="n.d",L161="nd."),"",2)</f>
        <v>2</v>
      </c>
      <c r="S161" s="309" t="str">
        <f t="shared" si="24"/>
        <v/>
      </c>
      <c r="T161" s="310" t="str">
        <f t="shared" si="25"/>
        <v/>
      </c>
      <c r="U161" s="309" t="str">
        <f t="shared" si="26"/>
        <v/>
      </c>
      <c r="V161" s="310" t="str">
        <f t="shared" si="27"/>
        <v/>
      </c>
      <c r="W161" s="309" t="str">
        <f t="shared" si="28"/>
        <v/>
      </c>
      <c r="X161" s="311"/>
      <c r="Y161" s="365"/>
      <c r="Z161" s="365"/>
      <c r="AA161" s="365"/>
    </row>
    <row r="162" spans="1:27" ht="25.5" outlineLevel="1">
      <c r="B162" s="216" t="s">
        <v>327</v>
      </c>
      <c r="C162" s="67" t="s">
        <v>214</v>
      </c>
      <c r="D162" s="217" t="s">
        <v>293</v>
      </c>
      <c r="E162" s="272" t="s">
        <v>1070</v>
      </c>
      <c r="F162" s="231"/>
      <c r="G162" s="232"/>
      <c r="H162" s="260" t="s">
        <v>1023</v>
      </c>
      <c r="I162" s="230" t="s">
        <v>944</v>
      </c>
      <c r="J162" s="221"/>
      <c r="K162" s="222"/>
      <c r="L162" s="223" t="s">
        <v>1054</v>
      </c>
      <c r="M162" s="234"/>
      <c r="N162" s="234"/>
      <c r="O162" s="409"/>
      <c r="Q162" s="202"/>
      <c r="R162" s="252">
        <f t="shared" ref="R162:R170" si="51">IF(OR(L162="n.d.",L162="nd",L162="n.d",L162="nd."),"",2)</f>
        <v>2</v>
      </c>
      <c r="S162" s="152" t="str">
        <f t="shared" si="24"/>
        <v>2</v>
      </c>
      <c r="T162" s="151" t="str">
        <f t="shared" si="25"/>
        <v/>
      </c>
      <c r="U162" s="152" t="str">
        <f t="shared" si="26"/>
        <v/>
      </c>
      <c r="V162" s="151" t="str">
        <f t="shared" si="27"/>
        <v/>
      </c>
      <c r="W162" s="152" t="str">
        <f t="shared" si="28"/>
        <v/>
      </c>
      <c r="X162" s="27"/>
      <c r="Y162" s="236"/>
      <c r="Z162" s="236"/>
      <c r="AA162" s="236"/>
    </row>
    <row r="163" spans="1:27" ht="25.5" outlineLevel="1">
      <c r="B163" s="397" t="s">
        <v>329</v>
      </c>
      <c r="C163" s="398" t="s">
        <v>214</v>
      </c>
      <c r="D163" s="399" t="s">
        <v>295</v>
      </c>
      <c r="E163" s="430" t="s">
        <v>1057</v>
      </c>
      <c r="F163" s="431"/>
      <c r="G163" s="432"/>
      <c r="H163" s="427" t="s">
        <v>1033</v>
      </c>
      <c r="I163" s="433" t="s">
        <v>944</v>
      </c>
      <c r="J163" s="405"/>
      <c r="K163" s="406"/>
      <c r="L163" s="407" t="s">
        <v>1054</v>
      </c>
      <c r="M163" s="434" t="s">
        <v>1058</v>
      </c>
      <c r="N163" s="434" t="s">
        <v>946</v>
      </c>
      <c r="O163" s="408" t="s">
        <v>1059</v>
      </c>
      <c r="Q163" s="202"/>
      <c r="R163" s="252">
        <f t="shared" si="51"/>
        <v>2</v>
      </c>
      <c r="S163" s="152" t="str">
        <f t="shared" si="24"/>
        <v>2</v>
      </c>
      <c r="T163" s="151" t="str">
        <f t="shared" si="25"/>
        <v/>
      </c>
      <c r="U163" s="152" t="str">
        <f t="shared" si="26"/>
        <v/>
      </c>
      <c r="V163" s="151" t="str">
        <f t="shared" si="27"/>
        <v/>
      </c>
      <c r="W163" s="152" t="str">
        <f t="shared" si="28"/>
        <v/>
      </c>
      <c r="X163" s="27"/>
      <c r="Y163" s="236"/>
      <c r="Z163" s="236"/>
      <c r="AA163" s="236"/>
    </row>
    <row r="164" spans="1:27" s="313" customFormat="1" outlineLevel="1">
      <c r="A164" s="296"/>
      <c r="B164" s="317" t="s">
        <v>332</v>
      </c>
      <c r="C164" s="318" t="s">
        <v>214</v>
      </c>
      <c r="D164" s="319" t="s">
        <v>297</v>
      </c>
      <c r="E164" s="359" t="s">
        <v>593</v>
      </c>
      <c r="F164" s="360"/>
      <c r="G164" s="361"/>
      <c r="H164" s="332" t="s">
        <v>15</v>
      </c>
      <c r="I164" s="362"/>
      <c r="J164" s="303"/>
      <c r="K164" s="304"/>
      <c r="L164" s="305"/>
      <c r="M164" s="363"/>
      <c r="N164" s="363"/>
      <c r="O164" s="333" t="s">
        <v>29</v>
      </c>
      <c r="Q164" s="307"/>
      <c r="R164" s="308">
        <f t="shared" si="51"/>
        <v>2</v>
      </c>
      <c r="S164" s="309" t="str">
        <f t="shared" ref="S164:S237" si="52">IF(AND(L164&lt;&gt;0,R164=1),"1",IF(AND(L164&lt;&gt;0,R164=2),"2",""))</f>
        <v/>
      </c>
      <c r="T164" s="310" t="str">
        <f t="shared" ref="T164:T237" si="53">IF(AND(J164="TAK",R164=1),"1",IF(AND(J164="TAK",R164=2),"2",""))</f>
        <v/>
      </c>
      <c r="U164" s="309" t="str">
        <f t="shared" ref="U164:U237" si="54">IF(AND(L164&lt;&gt;0,N164="T",T164="1"),"3",IF(AND(L164&lt;&gt;0,OR(N164="",N164="n"),T164="1"),"4",IF(AND(L164&lt;&gt;0,N164="T",T164="2"),"5",IF(AND(L164&lt;&gt;0,OR(N164="",N164="n"),T164="2"),"6",""))))</f>
        <v/>
      </c>
      <c r="V164" s="310" t="str">
        <f t="shared" ref="V164:V237" si="55">IF(AND(K164="TAK",R164=1),"1",IF(AND(K164="TAK",R164=2),"2",""))</f>
        <v/>
      </c>
      <c r="W164" s="309" t="str">
        <f t="shared" ref="W164:W237" si="56">IF(AND(L164&lt;&gt;0,N164="T",V164="1"),"3",IF(AND(L164&lt;&gt;0,OR(N164="",N164="n"),V164="1"),"4",IF(AND(L164&lt;&gt;0,N164="T",V164="2"),"5",IF(AND(L164&lt;&gt;0,OR(N164="",N164="n"),V164="2"),"6",""))))</f>
        <v/>
      </c>
      <c r="X164" s="311"/>
      <c r="Y164" s="365"/>
      <c r="Z164" s="365"/>
      <c r="AA164" s="365"/>
    </row>
    <row r="165" spans="1:27" s="313" customFormat="1" outlineLevel="1">
      <c r="A165" s="296"/>
      <c r="B165" s="317" t="s">
        <v>334</v>
      </c>
      <c r="C165" s="318" t="s">
        <v>214</v>
      </c>
      <c r="D165" s="319" t="s">
        <v>299</v>
      </c>
      <c r="E165" s="359" t="s">
        <v>594</v>
      </c>
      <c r="F165" s="360"/>
      <c r="G165" s="361"/>
      <c r="H165" s="332" t="s">
        <v>15</v>
      </c>
      <c r="I165" s="362"/>
      <c r="J165" s="303"/>
      <c r="K165" s="304"/>
      <c r="L165" s="305"/>
      <c r="M165" s="363"/>
      <c r="N165" s="363"/>
      <c r="O165" s="364"/>
      <c r="Q165" s="307"/>
      <c r="R165" s="308">
        <f t="shared" si="51"/>
        <v>2</v>
      </c>
      <c r="S165" s="309" t="str">
        <f t="shared" si="52"/>
        <v/>
      </c>
      <c r="T165" s="310" t="str">
        <f t="shared" si="53"/>
        <v/>
      </c>
      <c r="U165" s="309" t="str">
        <f t="shared" si="54"/>
        <v/>
      </c>
      <c r="V165" s="310" t="str">
        <f t="shared" si="55"/>
        <v/>
      </c>
      <c r="W165" s="309" t="str">
        <f t="shared" si="56"/>
        <v/>
      </c>
      <c r="X165" s="311"/>
      <c r="Y165" s="365"/>
      <c r="Z165" s="365"/>
      <c r="AA165" s="365"/>
    </row>
    <row r="166" spans="1:27" s="313" customFormat="1" outlineLevel="1">
      <c r="A166" s="296"/>
      <c r="B166" s="317" t="s">
        <v>336</v>
      </c>
      <c r="C166" s="318" t="s">
        <v>214</v>
      </c>
      <c r="D166" s="319" t="s">
        <v>301</v>
      </c>
      <c r="E166" s="359" t="s">
        <v>595</v>
      </c>
      <c r="F166" s="360"/>
      <c r="G166" s="361"/>
      <c r="H166" s="332" t="s">
        <v>15</v>
      </c>
      <c r="I166" s="362"/>
      <c r="J166" s="303"/>
      <c r="K166" s="304"/>
      <c r="L166" s="305"/>
      <c r="M166" s="363"/>
      <c r="N166" s="363"/>
      <c r="O166" s="364"/>
      <c r="Q166" s="307"/>
      <c r="R166" s="308">
        <f t="shared" si="51"/>
        <v>2</v>
      </c>
      <c r="S166" s="309" t="str">
        <f t="shared" si="52"/>
        <v/>
      </c>
      <c r="T166" s="310" t="str">
        <f t="shared" si="53"/>
        <v/>
      </c>
      <c r="U166" s="309" t="str">
        <f t="shared" si="54"/>
        <v/>
      </c>
      <c r="V166" s="310" t="str">
        <f t="shared" si="55"/>
        <v/>
      </c>
      <c r="W166" s="309" t="str">
        <f t="shared" si="56"/>
        <v/>
      </c>
      <c r="X166" s="311"/>
      <c r="Y166" s="365"/>
      <c r="Z166" s="365"/>
      <c r="AA166" s="365"/>
    </row>
    <row r="167" spans="1:27" ht="25.5" outlineLevel="1">
      <c r="B167" s="216" t="s">
        <v>338</v>
      </c>
      <c r="C167" s="67" t="s">
        <v>214</v>
      </c>
      <c r="D167" s="217" t="s">
        <v>303</v>
      </c>
      <c r="E167" s="272" t="s">
        <v>1069</v>
      </c>
      <c r="F167" s="231"/>
      <c r="G167" s="232"/>
      <c r="H167" s="260" t="s">
        <v>1015</v>
      </c>
      <c r="I167" s="230" t="s">
        <v>944</v>
      </c>
      <c r="J167" s="221"/>
      <c r="K167" s="222"/>
      <c r="L167" s="223" t="s">
        <v>1054</v>
      </c>
      <c r="M167" s="234"/>
      <c r="N167" s="234"/>
      <c r="O167" s="409"/>
      <c r="Q167" s="202"/>
      <c r="R167" s="252">
        <f t="shared" si="51"/>
        <v>2</v>
      </c>
      <c r="S167" s="152" t="str">
        <f t="shared" si="52"/>
        <v>2</v>
      </c>
      <c r="T167" s="151" t="str">
        <f t="shared" si="53"/>
        <v/>
      </c>
      <c r="U167" s="152" t="str">
        <f t="shared" si="54"/>
        <v/>
      </c>
      <c r="V167" s="151" t="str">
        <f t="shared" si="55"/>
        <v/>
      </c>
      <c r="W167" s="152" t="str">
        <f t="shared" si="56"/>
        <v/>
      </c>
      <c r="X167" s="27"/>
      <c r="Y167" s="236"/>
      <c r="Z167" s="236"/>
      <c r="AA167" s="236"/>
    </row>
    <row r="168" spans="1:27" ht="24" outlineLevel="1">
      <c r="B168" s="216" t="s">
        <v>340</v>
      </c>
      <c r="C168" s="67" t="s">
        <v>214</v>
      </c>
      <c r="D168" s="217" t="s">
        <v>305</v>
      </c>
      <c r="E168" s="272" t="s">
        <v>965</v>
      </c>
      <c r="F168" s="231"/>
      <c r="G168" s="232"/>
      <c r="H168" s="528" t="s">
        <v>1013</v>
      </c>
      <c r="I168" s="230" t="s">
        <v>944</v>
      </c>
      <c r="J168" s="221"/>
      <c r="K168" s="222"/>
      <c r="L168" s="223" t="s">
        <v>1054</v>
      </c>
      <c r="M168" s="234"/>
      <c r="N168" s="234"/>
      <c r="O168" s="235"/>
      <c r="Q168" s="202"/>
      <c r="R168" s="252">
        <f t="shared" si="51"/>
        <v>2</v>
      </c>
      <c r="S168" s="152" t="str">
        <f t="shared" si="52"/>
        <v>2</v>
      </c>
      <c r="T168" s="151" t="str">
        <f t="shared" si="53"/>
        <v/>
      </c>
      <c r="U168" s="152" t="str">
        <f t="shared" si="54"/>
        <v/>
      </c>
      <c r="V168" s="151" t="str">
        <f t="shared" si="55"/>
        <v/>
      </c>
      <c r="W168" s="152" t="str">
        <f t="shared" si="56"/>
        <v/>
      </c>
      <c r="X168" s="27"/>
      <c r="Y168" s="236"/>
      <c r="Z168" s="236"/>
      <c r="AA168" s="236"/>
    </row>
    <row r="169" spans="1:27" ht="24" outlineLevel="1">
      <c r="B169" s="519" t="s">
        <v>342</v>
      </c>
      <c r="C169" s="504" t="s">
        <v>214</v>
      </c>
      <c r="D169" s="505" t="s">
        <v>307</v>
      </c>
      <c r="E169" s="506" t="s">
        <v>1068</v>
      </c>
      <c r="F169" s="507"/>
      <c r="G169" s="508"/>
      <c r="H169" s="509" t="s">
        <v>1016</v>
      </c>
      <c r="I169" s="510" t="s">
        <v>944</v>
      </c>
      <c r="J169" s="511" t="s">
        <v>37</v>
      </c>
      <c r="K169" s="512" t="s">
        <v>37</v>
      </c>
      <c r="L169" s="513" t="s">
        <v>1054</v>
      </c>
      <c r="M169" s="514" t="s">
        <v>1058</v>
      </c>
      <c r="N169" s="514" t="s">
        <v>1062</v>
      </c>
      <c r="O169" s="515" t="s">
        <v>1059</v>
      </c>
      <c r="Q169" s="202"/>
      <c r="R169" s="252">
        <f t="shared" si="51"/>
        <v>2</v>
      </c>
      <c r="S169" s="152" t="str">
        <f t="shared" si="52"/>
        <v>2</v>
      </c>
      <c r="T169" s="151" t="str">
        <f t="shared" si="53"/>
        <v>2</v>
      </c>
      <c r="U169" s="152" t="str">
        <f t="shared" si="54"/>
        <v>6</v>
      </c>
      <c r="V169" s="151" t="str">
        <f t="shared" si="55"/>
        <v>2</v>
      </c>
      <c r="W169" s="152" t="str">
        <f t="shared" si="56"/>
        <v>6</v>
      </c>
      <c r="X169" s="27"/>
      <c r="Y169" s="236"/>
      <c r="Z169" s="236"/>
      <c r="AA169" s="236"/>
    </row>
    <row r="170" spans="1:27" s="471" customFormat="1" outlineLevel="1">
      <c r="A170" s="462"/>
      <c r="B170" s="436" t="s">
        <v>344</v>
      </c>
      <c r="C170" s="437" t="s">
        <v>214</v>
      </c>
      <c r="D170" s="438" t="s">
        <v>309</v>
      </c>
      <c r="E170" s="463" t="s">
        <v>596</v>
      </c>
      <c r="F170" s="464"/>
      <c r="G170" s="465"/>
      <c r="H170" s="440" t="s">
        <v>1027</v>
      </c>
      <c r="I170" s="466"/>
      <c r="J170" s="88"/>
      <c r="K170" s="467"/>
      <c r="L170" s="468"/>
      <c r="M170" s="469"/>
      <c r="N170" s="469"/>
      <c r="O170" s="470" t="s">
        <v>29</v>
      </c>
      <c r="Q170" s="472"/>
      <c r="R170" s="473">
        <f t="shared" si="51"/>
        <v>2</v>
      </c>
      <c r="S170" s="474" t="str">
        <f t="shared" si="52"/>
        <v/>
      </c>
      <c r="T170" s="475" t="str">
        <f t="shared" si="53"/>
        <v/>
      </c>
      <c r="U170" s="474" t="str">
        <f t="shared" si="54"/>
        <v/>
      </c>
      <c r="V170" s="475" t="str">
        <f t="shared" si="55"/>
        <v/>
      </c>
      <c r="W170" s="474" t="str">
        <f t="shared" si="56"/>
        <v/>
      </c>
      <c r="X170" s="476"/>
      <c r="Y170" s="477"/>
      <c r="Z170" s="477"/>
      <c r="AA170" s="477"/>
    </row>
    <row r="171" spans="1:27" s="313" customFormat="1" ht="25.5" outlineLevel="1">
      <c r="A171" s="296"/>
      <c r="B171" s="317" t="s">
        <v>346</v>
      </c>
      <c r="C171" s="318" t="s">
        <v>214</v>
      </c>
      <c r="D171" s="319" t="s">
        <v>310</v>
      </c>
      <c r="E171" s="359" t="s">
        <v>597</v>
      </c>
      <c r="F171" s="360"/>
      <c r="G171" s="361"/>
      <c r="H171" s="332" t="s">
        <v>15</v>
      </c>
      <c r="I171" s="362"/>
      <c r="J171" s="303" t="s">
        <v>37</v>
      </c>
      <c r="K171" s="304" t="s">
        <v>37</v>
      </c>
      <c r="L171" s="305"/>
      <c r="M171" s="363"/>
      <c r="N171" s="363"/>
      <c r="O171" s="364"/>
      <c r="Q171" s="307"/>
      <c r="R171" s="308"/>
      <c r="S171" s="309" t="str">
        <f t="shared" si="52"/>
        <v/>
      </c>
      <c r="T171" s="310" t="str">
        <f t="shared" si="53"/>
        <v/>
      </c>
      <c r="U171" s="309" t="str">
        <f t="shared" si="54"/>
        <v/>
      </c>
      <c r="V171" s="310" t="str">
        <f t="shared" si="55"/>
        <v/>
      </c>
      <c r="W171" s="309" t="str">
        <f t="shared" si="56"/>
        <v/>
      </c>
      <c r="X171" s="311"/>
      <c r="Y171" s="365"/>
      <c r="Z171" s="365"/>
      <c r="AA171" s="365"/>
    </row>
    <row r="172" spans="1:27" s="313" customFormat="1">
      <c r="A172" s="296"/>
      <c r="B172" s="317" t="s">
        <v>348</v>
      </c>
      <c r="C172" s="318"/>
      <c r="D172" s="319" t="s">
        <v>311</v>
      </c>
      <c r="E172" s="359"/>
      <c r="F172" s="360"/>
      <c r="G172" s="361"/>
      <c r="H172" s="330"/>
      <c r="I172" s="366"/>
      <c r="J172" s="303"/>
      <c r="K172" s="304"/>
      <c r="L172" s="305"/>
      <c r="M172" s="363"/>
      <c r="N172" s="363"/>
      <c r="O172" s="364"/>
      <c r="Q172" s="307"/>
      <c r="R172" s="308"/>
      <c r="S172" s="309" t="str">
        <f t="shared" si="52"/>
        <v/>
      </c>
      <c r="T172" s="310" t="str">
        <f t="shared" si="53"/>
        <v/>
      </c>
      <c r="U172" s="309" t="str">
        <f t="shared" si="54"/>
        <v/>
      </c>
      <c r="V172" s="310" t="str">
        <f t="shared" si="55"/>
        <v/>
      </c>
      <c r="W172" s="309" t="str">
        <f t="shared" si="56"/>
        <v/>
      </c>
      <c r="X172" s="311"/>
      <c r="Y172" s="365"/>
      <c r="Z172" s="365"/>
      <c r="AA172" s="365"/>
    </row>
    <row r="173" spans="1:27" s="313" customFormat="1" outlineLevel="1">
      <c r="A173" s="296"/>
      <c r="B173" s="317" t="s">
        <v>349</v>
      </c>
      <c r="C173" s="318" t="s">
        <v>214</v>
      </c>
      <c r="D173" s="319" t="s">
        <v>313</v>
      </c>
      <c r="E173" s="359" t="s">
        <v>598</v>
      </c>
      <c r="F173" s="360"/>
      <c r="G173" s="361"/>
      <c r="H173" s="332" t="s">
        <v>15</v>
      </c>
      <c r="I173" s="362"/>
      <c r="J173" s="303"/>
      <c r="K173" s="304"/>
      <c r="L173" s="305"/>
      <c r="M173" s="363"/>
      <c r="N173" s="363"/>
      <c r="O173" s="364"/>
      <c r="Q173" s="307"/>
      <c r="R173" s="308">
        <f t="shared" ref="R173:R184" si="57">IF(OR(L173="n.d.",L173="nd",L173="n.d",L173="nd."),"",2)</f>
        <v>2</v>
      </c>
      <c r="S173" s="309" t="str">
        <f t="shared" si="52"/>
        <v/>
      </c>
      <c r="T173" s="310" t="str">
        <f t="shared" si="53"/>
        <v/>
      </c>
      <c r="U173" s="309" t="str">
        <f t="shared" si="54"/>
        <v/>
      </c>
      <c r="V173" s="310" t="str">
        <f t="shared" si="55"/>
        <v/>
      </c>
      <c r="W173" s="309" t="str">
        <f t="shared" si="56"/>
        <v/>
      </c>
      <c r="X173" s="311"/>
      <c r="Y173" s="365"/>
      <c r="Z173" s="365"/>
      <c r="AA173" s="365"/>
    </row>
    <row r="174" spans="1:27" s="313" customFormat="1" outlineLevel="1">
      <c r="A174" s="296"/>
      <c r="B174" s="317" t="s">
        <v>351</v>
      </c>
      <c r="C174" s="318" t="s">
        <v>214</v>
      </c>
      <c r="D174" s="319" t="s">
        <v>315</v>
      </c>
      <c r="E174" s="359" t="s">
        <v>599</v>
      </c>
      <c r="F174" s="360"/>
      <c r="G174" s="361"/>
      <c r="H174" s="332" t="s">
        <v>15</v>
      </c>
      <c r="I174" s="362"/>
      <c r="J174" s="303"/>
      <c r="K174" s="304"/>
      <c r="L174" s="305"/>
      <c r="M174" s="363"/>
      <c r="N174" s="363"/>
      <c r="O174" s="364"/>
      <c r="Q174" s="307"/>
      <c r="R174" s="308">
        <f t="shared" si="57"/>
        <v>2</v>
      </c>
      <c r="S174" s="309" t="str">
        <f t="shared" si="52"/>
        <v/>
      </c>
      <c r="T174" s="310" t="str">
        <f t="shared" si="53"/>
        <v/>
      </c>
      <c r="U174" s="309" t="str">
        <f t="shared" si="54"/>
        <v/>
      </c>
      <c r="V174" s="310" t="str">
        <f t="shared" si="55"/>
        <v/>
      </c>
      <c r="W174" s="309" t="str">
        <f t="shared" si="56"/>
        <v/>
      </c>
      <c r="X174" s="311"/>
      <c r="Y174" s="365"/>
      <c r="Z174" s="365"/>
      <c r="AA174" s="365"/>
    </row>
    <row r="175" spans="1:27" s="313" customFormat="1" outlineLevel="1">
      <c r="A175" s="296"/>
      <c r="B175" s="317" t="s">
        <v>353</v>
      </c>
      <c r="C175" s="318" t="s">
        <v>214</v>
      </c>
      <c r="D175" s="319" t="s">
        <v>317</v>
      </c>
      <c r="E175" s="359" t="s">
        <v>600</v>
      </c>
      <c r="F175" s="360"/>
      <c r="G175" s="361"/>
      <c r="H175" s="332" t="s">
        <v>15</v>
      </c>
      <c r="I175" s="362"/>
      <c r="J175" s="303" t="s">
        <v>37</v>
      </c>
      <c r="K175" s="304"/>
      <c r="L175" s="305"/>
      <c r="M175" s="363"/>
      <c r="N175" s="363"/>
      <c r="O175" s="364"/>
      <c r="Q175" s="307"/>
      <c r="R175" s="308">
        <f t="shared" si="57"/>
        <v>2</v>
      </c>
      <c r="S175" s="309" t="str">
        <f t="shared" si="52"/>
        <v/>
      </c>
      <c r="T175" s="310" t="str">
        <f t="shared" si="53"/>
        <v>2</v>
      </c>
      <c r="U175" s="309" t="str">
        <f t="shared" si="54"/>
        <v/>
      </c>
      <c r="V175" s="310" t="str">
        <f t="shared" si="55"/>
        <v/>
      </c>
      <c r="W175" s="309" t="str">
        <f t="shared" si="56"/>
        <v/>
      </c>
      <c r="X175" s="311"/>
      <c r="Y175" s="365"/>
      <c r="Z175" s="365"/>
      <c r="AA175" s="365"/>
    </row>
    <row r="176" spans="1:27" s="313" customFormat="1" ht="25.5" outlineLevel="1">
      <c r="A176" s="296"/>
      <c r="B176" s="317" t="s">
        <v>355</v>
      </c>
      <c r="C176" s="318" t="s">
        <v>214</v>
      </c>
      <c r="D176" s="319" t="s">
        <v>897</v>
      </c>
      <c r="E176" s="359" t="s">
        <v>601</v>
      </c>
      <c r="F176" s="360"/>
      <c r="G176" s="361"/>
      <c r="H176" s="332" t="s">
        <v>15</v>
      </c>
      <c r="I176" s="362"/>
      <c r="J176" s="303"/>
      <c r="K176" s="304"/>
      <c r="L176" s="305"/>
      <c r="M176" s="363"/>
      <c r="N176" s="363"/>
      <c r="O176" s="364"/>
      <c r="Q176" s="307"/>
      <c r="R176" s="308">
        <f t="shared" si="57"/>
        <v>2</v>
      </c>
      <c r="S176" s="309" t="str">
        <f t="shared" si="52"/>
        <v/>
      </c>
      <c r="T176" s="310" t="str">
        <f t="shared" si="53"/>
        <v/>
      </c>
      <c r="U176" s="309" t="str">
        <f t="shared" si="54"/>
        <v/>
      </c>
      <c r="V176" s="310" t="str">
        <f t="shared" si="55"/>
        <v/>
      </c>
      <c r="W176" s="309" t="str">
        <f t="shared" si="56"/>
        <v/>
      </c>
      <c r="X176" s="311"/>
      <c r="Y176" s="365"/>
      <c r="Z176" s="365"/>
      <c r="AA176" s="365"/>
    </row>
    <row r="177" spans="1:27" s="313" customFormat="1" outlineLevel="1">
      <c r="A177" s="296"/>
      <c r="B177" s="317" t="s">
        <v>358</v>
      </c>
      <c r="C177" s="318" t="s">
        <v>214</v>
      </c>
      <c r="D177" s="319" t="s">
        <v>898</v>
      </c>
      <c r="E177" s="359" t="s">
        <v>602</v>
      </c>
      <c r="F177" s="360"/>
      <c r="G177" s="361"/>
      <c r="H177" s="332" t="s">
        <v>15</v>
      </c>
      <c r="I177" s="362"/>
      <c r="J177" s="303"/>
      <c r="K177" s="304"/>
      <c r="L177" s="305"/>
      <c r="M177" s="363"/>
      <c r="N177" s="363"/>
      <c r="O177" s="364"/>
      <c r="Q177" s="307"/>
      <c r="R177" s="308">
        <f t="shared" si="57"/>
        <v>2</v>
      </c>
      <c r="S177" s="309" t="str">
        <f t="shared" si="52"/>
        <v/>
      </c>
      <c r="T177" s="310" t="str">
        <f t="shared" si="53"/>
        <v/>
      </c>
      <c r="U177" s="309" t="str">
        <f t="shared" si="54"/>
        <v/>
      </c>
      <c r="V177" s="310" t="str">
        <f t="shared" si="55"/>
        <v/>
      </c>
      <c r="W177" s="309" t="str">
        <f t="shared" si="56"/>
        <v/>
      </c>
      <c r="X177" s="311"/>
      <c r="Y177" s="365"/>
      <c r="Z177" s="365"/>
      <c r="AA177" s="365"/>
    </row>
    <row r="178" spans="1:27" s="313" customFormat="1" ht="51" outlineLevel="1">
      <c r="A178" s="296"/>
      <c r="B178" s="397" t="s">
        <v>359</v>
      </c>
      <c r="C178" s="398" t="s">
        <v>214</v>
      </c>
      <c r="D178" s="399" t="s">
        <v>321</v>
      </c>
      <c r="E178" s="520" t="s">
        <v>1078</v>
      </c>
      <c r="F178" s="521"/>
      <c r="G178" s="522"/>
      <c r="H178" s="427" t="s">
        <v>1077</v>
      </c>
      <c r="I178" s="433" t="s">
        <v>944</v>
      </c>
      <c r="J178" s="401" t="s">
        <v>37</v>
      </c>
      <c r="K178" s="523"/>
      <c r="L178" s="524" t="s">
        <v>1054</v>
      </c>
      <c r="M178" s="434" t="s">
        <v>1058</v>
      </c>
      <c r="N178" s="434" t="s">
        <v>946</v>
      </c>
      <c r="O178" s="408" t="s">
        <v>1059</v>
      </c>
      <c r="Q178" s="307"/>
      <c r="R178" s="308">
        <f t="shared" si="57"/>
        <v>2</v>
      </c>
      <c r="S178" s="309" t="str">
        <f t="shared" si="52"/>
        <v>2</v>
      </c>
      <c r="T178" s="310" t="str">
        <f t="shared" si="53"/>
        <v>2</v>
      </c>
      <c r="U178" s="309" t="str">
        <f t="shared" si="54"/>
        <v>5</v>
      </c>
      <c r="V178" s="310" t="str">
        <f t="shared" si="55"/>
        <v/>
      </c>
      <c r="W178" s="309" t="str">
        <f t="shared" si="56"/>
        <v/>
      </c>
      <c r="X178" s="311"/>
      <c r="Y178" s="365"/>
      <c r="Z178" s="365"/>
      <c r="AA178" s="365"/>
    </row>
    <row r="179" spans="1:27" ht="24" outlineLevel="1">
      <c r="B179" s="216" t="s">
        <v>360</v>
      </c>
      <c r="C179" s="67" t="s">
        <v>214</v>
      </c>
      <c r="D179" s="217" t="s">
        <v>323</v>
      </c>
      <c r="E179" s="272" t="s">
        <v>1067</v>
      </c>
      <c r="F179" s="231"/>
      <c r="G179" s="232"/>
      <c r="H179" s="260" t="s">
        <v>1017</v>
      </c>
      <c r="I179" s="230" t="s">
        <v>944</v>
      </c>
      <c r="J179" s="221"/>
      <c r="K179" s="222"/>
      <c r="L179" s="223" t="s">
        <v>1054</v>
      </c>
      <c r="M179" s="234"/>
      <c r="N179" s="234"/>
      <c r="O179" s="409"/>
      <c r="Q179" s="202"/>
      <c r="R179" s="252">
        <f t="shared" si="57"/>
        <v>2</v>
      </c>
      <c r="S179" s="152" t="str">
        <f t="shared" si="52"/>
        <v>2</v>
      </c>
      <c r="T179" s="151" t="str">
        <f t="shared" si="53"/>
        <v/>
      </c>
      <c r="U179" s="152" t="str">
        <f t="shared" si="54"/>
        <v/>
      </c>
      <c r="V179" s="151" t="str">
        <f t="shared" si="55"/>
        <v/>
      </c>
      <c r="W179" s="152" t="str">
        <f t="shared" si="56"/>
        <v/>
      </c>
      <c r="X179" s="27"/>
      <c r="Y179" s="236"/>
      <c r="Z179" s="236"/>
      <c r="AA179" s="236"/>
    </row>
    <row r="180" spans="1:27" s="313" customFormat="1" ht="38.25" outlineLevel="1">
      <c r="A180" s="296"/>
      <c r="B180" s="317" t="s">
        <v>361</v>
      </c>
      <c r="C180" s="318" t="s">
        <v>214</v>
      </c>
      <c r="D180" s="319" t="s">
        <v>894</v>
      </c>
      <c r="E180" s="359" t="s">
        <v>603</v>
      </c>
      <c r="F180" s="360"/>
      <c r="G180" s="361"/>
      <c r="H180" s="332" t="s">
        <v>15</v>
      </c>
      <c r="I180" s="362"/>
      <c r="J180" s="303"/>
      <c r="K180" s="304"/>
      <c r="L180" s="305"/>
      <c r="M180" s="363"/>
      <c r="N180" s="363"/>
      <c r="O180" s="364"/>
      <c r="Q180" s="307"/>
      <c r="R180" s="308">
        <f t="shared" si="57"/>
        <v>2</v>
      </c>
      <c r="S180" s="309" t="str">
        <f t="shared" si="52"/>
        <v/>
      </c>
      <c r="T180" s="310" t="str">
        <f t="shared" si="53"/>
        <v/>
      </c>
      <c r="U180" s="309" t="str">
        <f t="shared" si="54"/>
        <v/>
      </c>
      <c r="V180" s="310" t="str">
        <f t="shared" si="55"/>
        <v/>
      </c>
      <c r="W180" s="309" t="str">
        <f t="shared" si="56"/>
        <v/>
      </c>
      <c r="X180" s="311"/>
      <c r="Y180" s="365"/>
      <c r="Z180" s="365"/>
      <c r="AA180" s="365"/>
    </row>
    <row r="181" spans="1:27" s="313" customFormat="1" outlineLevel="1">
      <c r="A181" s="296"/>
      <c r="B181" s="317" t="s">
        <v>362</v>
      </c>
      <c r="C181" s="318" t="s">
        <v>214</v>
      </c>
      <c r="D181" s="319" t="s">
        <v>895</v>
      </c>
      <c r="E181" s="359" t="s">
        <v>896</v>
      </c>
      <c r="F181" s="360"/>
      <c r="G181" s="361"/>
      <c r="H181" s="332" t="s">
        <v>15</v>
      </c>
      <c r="I181" s="362"/>
      <c r="J181" s="303"/>
      <c r="K181" s="304"/>
      <c r="L181" s="305"/>
      <c r="M181" s="363"/>
      <c r="N181" s="363"/>
      <c r="O181" s="364"/>
      <c r="Q181" s="307"/>
      <c r="R181" s="308">
        <f t="shared" ref="R181" si="58">IF(OR(L181="n.d.",L181="nd",L181="n.d",L181="nd."),"",2)</f>
        <v>2</v>
      </c>
      <c r="S181" s="309" t="str">
        <f t="shared" ref="S181" si="59">IF(AND(L181&lt;&gt;0,R181=1),"1",IF(AND(L181&lt;&gt;0,R181=2),"2",""))</f>
        <v/>
      </c>
      <c r="T181" s="310" t="str">
        <f t="shared" ref="T181" si="60">IF(AND(J181="TAK",R181=1),"1",IF(AND(J181="TAK",R181=2),"2",""))</f>
        <v/>
      </c>
      <c r="U181" s="309" t="str">
        <f t="shared" ref="U181" si="61">IF(AND(L181&lt;&gt;0,N181="T",T181="1"),"3",IF(AND(L181&lt;&gt;0,OR(N181="",N181="n"),T181="1"),"4",IF(AND(L181&lt;&gt;0,N181="T",T181="2"),"5",IF(AND(L181&lt;&gt;0,OR(N181="",N181="n"),T181="2"),"6",""))))</f>
        <v/>
      </c>
      <c r="V181" s="310" t="str">
        <f t="shared" ref="V181" si="62">IF(AND(K181="TAK",R181=1),"1",IF(AND(K181="TAK",R181=2),"2",""))</f>
        <v/>
      </c>
      <c r="W181" s="309" t="str">
        <f t="shared" ref="W181" si="63">IF(AND(L181&lt;&gt;0,N181="T",V181="1"),"3",IF(AND(L181&lt;&gt;0,OR(N181="",N181="n"),V181="1"),"4",IF(AND(L181&lt;&gt;0,N181="T",V181="2"),"5",IF(AND(L181&lt;&gt;0,OR(N181="",N181="n"),V181="2"),"6",""))))</f>
        <v/>
      </c>
      <c r="X181" s="311"/>
      <c r="Y181" s="365"/>
      <c r="Z181" s="365"/>
      <c r="AA181" s="365"/>
    </row>
    <row r="182" spans="1:27" ht="114" customHeight="1" outlineLevel="1">
      <c r="B182" s="216" t="s">
        <v>363</v>
      </c>
      <c r="C182" s="67" t="s">
        <v>214</v>
      </c>
      <c r="D182" s="217" t="s">
        <v>326</v>
      </c>
      <c r="E182" s="272" t="s">
        <v>1065</v>
      </c>
      <c r="F182" s="231"/>
      <c r="G182" s="232"/>
      <c r="H182" s="435" t="s">
        <v>1025</v>
      </c>
      <c r="I182" s="230" t="s">
        <v>944</v>
      </c>
      <c r="J182" s="221"/>
      <c r="K182" s="222"/>
      <c r="L182" s="223" t="s">
        <v>1054</v>
      </c>
      <c r="M182" s="234"/>
      <c r="N182" s="234"/>
      <c r="O182" s="409"/>
      <c r="Q182" s="202"/>
      <c r="R182" s="252">
        <f t="shared" si="57"/>
        <v>2</v>
      </c>
      <c r="S182" s="152" t="str">
        <f t="shared" si="52"/>
        <v>2</v>
      </c>
      <c r="T182" s="151" t="str">
        <f t="shared" si="53"/>
        <v/>
      </c>
      <c r="U182" s="152" t="str">
        <f t="shared" si="54"/>
        <v/>
      </c>
      <c r="V182" s="151" t="str">
        <f t="shared" si="55"/>
        <v/>
      </c>
      <c r="W182" s="152" t="str">
        <f t="shared" si="56"/>
        <v/>
      </c>
      <c r="X182" s="27"/>
      <c r="Y182" s="236"/>
      <c r="Z182" s="236"/>
      <c r="AA182" s="236"/>
    </row>
    <row r="183" spans="1:27" ht="24" outlineLevel="1">
      <c r="B183" s="216" t="s">
        <v>364</v>
      </c>
      <c r="C183" s="67" t="s">
        <v>214</v>
      </c>
      <c r="D183" s="217" t="s">
        <v>328</v>
      </c>
      <c r="E183" s="272" t="s">
        <v>1064</v>
      </c>
      <c r="F183" s="231"/>
      <c r="G183" s="232"/>
      <c r="H183" s="260" t="s">
        <v>1049</v>
      </c>
      <c r="I183" s="230"/>
      <c r="J183" s="221"/>
      <c r="K183" s="222"/>
      <c r="L183" s="223"/>
      <c r="M183" s="234"/>
      <c r="N183" s="234"/>
      <c r="O183" s="409" t="s">
        <v>29</v>
      </c>
      <c r="Q183" s="202"/>
      <c r="R183" s="252">
        <f t="shared" si="57"/>
        <v>2</v>
      </c>
      <c r="S183" s="152" t="str">
        <f t="shared" si="52"/>
        <v/>
      </c>
      <c r="T183" s="151" t="str">
        <f t="shared" si="53"/>
        <v/>
      </c>
      <c r="U183" s="152" t="str">
        <f t="shared" si="54"/>
        <v/>
      </c>
      <c r="V183" s="151" t="str">
        <f t="shared" si="55"/>
        <v/>
      </c>
      <c r="W183" s="152" t="str">
        <f t="shared" si="56"/>
        <v/>
      </c>
      <c r="X183" s="27"/>
      <c r="Y183" s="236"/>
      <c r="Z183" s="236"/>
      <c r="AA183" s="236"/>
    </row>
    <row r="184" spans="1:27" ht="36" outlineLevel="1">
      <c r="B184" s="216" t="s">
        <v>365</v>
      </c>
      <c r="C184" s="67" t="s">
        <v>214</v>
      </c>
      <c r="D184" s="217" t="s">
        <v>330</v>
      </c>
      <c r="E184" s="272" t="s">
        <v>1066</v>
      </c>
      <c r="F184" s="231"/>
      <c r="G184" s="232"/>
      <c r="H184" s="260" t="s">
        <v>1022</v>
      </c>
      <c r="I184" s="230" t="s">
        <v>944</v>
      </c>
      <c r="J184" s="221"/>
      <c r="K184" s="222"/>
      <c r="L184" s="223" t="s">
        <v>1054</v>
      </c>
      <c r="M184" s="234"/>
      <c r="N184" s="234"/>
      <c r="O184" s="409"/>
      <c r="Q184" s="202"/>
      <c r="R184" s="252">
        <f t="shared" si="57"/>
        <v>2</v>
      </c>
      <c r="S184" s="152" t="str">
        <f t="shared" si="52"/>
        <v>2</v>
      </c>
      <c r="T184" s="151" t="str">
        <f t="shared" si="53"/>
        <v/>
      </c>
      <c r="U184" s="152" t="str">
        <f t="shared" si="54"/>
        <v/>
      </c>
      <c r="V184" s="151" t="str">
        <f t="shared" si="55"/>
        <v/>
      </c>
      <c r="W184" s="152" t="str">
        <f t="shared" si="56"/>
        <v/>
      </c>
      <c r="X184" s="27"/>
      <c r="Y184" s="236"/>
      <c r="Z184" s="236"/>
      <c r="AA184" s="236"/>
    </row>
    <row r="185" spans="1:27">
      <c r="B185" s="216" t="s">
        <v>366</v>
      </c>
      <c r="C185" s="67"/>
      <c r="D185" s="224" t="s">
        <v>331</v>
      </c>
      <c r="E185" s="229" t="s">
        <v>32</v>
      </c>
      <c r="F185" s="231"/>
      <c r="G185" s="232"/>
      <c r="H185" s="277"/>
      <c r="I185" s="258"/>
      <c r="J185" s="221"/>
      <c r="K185" s="222"/>
      <c r="L185" s="223"/>
      <c r="M185" s="234"/>
      <c r="N185" s="234"/>
      <c r="O185" s="235"/>
      <c r="Q185" s="202"/>
      <c r="R185" s="252"/>
      <c r="S185" s="152" t="str">
        <f t="shared" si="52"/>
        <v/>
      </c>
      <c r="T185" s="151" t="str">
        <f t="shared" si="53"/>
        <v/>
      </c>
      <c r="U185" s="152" t="str">
        <f t="shared" si="54"/>
        <v/>
      </c>
      <c r="V185" s="151" t="str">
        <f t="shared" si="55"/>
        <v/>
      </c>
      <c r="W185" s="152" t="str">
        <f t="shared" si="56"/>
        <v/>
      </c>
      <c r="X185" s="27"/>
      <c r="Y185" s="236"/>
      <c r="Z185" s="236"/>
      <c r="AA185" s="236"/>
    </row>
    <row r="186" spans="1:27" ht="27" outlineLevel="1">
      <c r="B186" s="397" t="s">
        <v>367</v>
      </c>
      <c r="C186" s="398" t="s">
        <v>214</v>
      </c>
      <c r="D186" s="399" t="s">
        <v>333</v>
      </c>
      <c r="E186" s="430" t="s">
        <v>968</v>
      </c>
      <c r="F186" s="431"/>
      <c r="G186" s="432"/>
      <c r="H186" s="525" t="s">
        <v>1165</v>
      </c>
      <c r="I186" s="433" t="s">
        <v>944</v>
      </c>
      <c r="J186" s="405" t="s">
        <v>37</v>
      </c>
      <c r="K186" s="406"/>
      <c r="L186" s="407" t="s">
        <v>945</v>
      </c>
      <c r="M186" s="497" t="s">
        <v>1054</v>
      </c>
      <c r="N186" s="497" t="s">
        <v>946</v>
      </c>
      <c r="O186" s="408" t="s">
        <v>1055</v>
      </c>
      <c r="Q186" s="202"/>
      <c r="R186" s="252">
        <f t="shared" ref="R186:R188" si="64">IF(OR(L186="n.d.",L186="nd",L186="n.d",L186="nd."),"",2)</f>
        <v>2</v>
      </c>
      <c r="S186" s="152" t="str">
        <f t="shared" si="52"/>
        <v>2</v>
      </c>
      <c r="T186" s="151" t="str">
        <f t="shared" si="53"/>
        <v>2</v>
      </c>
      <c r="U186" s="152" t="str">
        <f t="shared" si="54"/>
        <v>5</v>
      </c>
      <c r="V186" s="151" t="str">
        <f t="shared" si="55"/>
        <v/>
      </c>
      <c r="W186" s="152" t="str">
        <f t="shared" si="56"/>
        <v/>
      </c>
      <c r="X186" s="27"/>
      <c r="Y186" s="236"/>
      <c r="Z186" s="236"/>
      <c r="AA186" s="236"/>
    </row>
    <row r="187" spans="1:27" ht="27" outlineLevel="1">
      <c r="B187" s="397" t="s">
        <v>368</v>
      </c>
      <c r="C187" s="398" t="s">
        <v>214</v>
      </c>
      <c r="D187" s="399" t="s">
        <v>335</v>
      </c>
      <c r="E187" s="430" t="s">
        <v>966</v>
      </c>
      <c r="F187" s="431"/>
      <c r="G187" s="432"/>
      <c r="H187" s="525" t="s">
        <v>1166</v>
      </c>
      <c r="I187" s="433" t="s">
        <v>944</v>
      </c>
      <c r="J187" s="405" t="s">
        <v>37</v>
      </c>
      <c r="K187" s="406"/>
      <c r="L187" s="407" t="s">
        <v>945</v>
      </c>
      <c r="M187" s="497" t="s">
        <v>1054</v>
      </c>
      <c r="N187" s="497" t="s">
        <v>946</v>
      </c>
      <c r="O187" s="408" t="s">
        <v>1055</v>
      </c>
      <c r="Q187" s="202"/>
      <c r="R187" s="252">
        <f t="shared" si="64"/>
        <v>2</v>
      </c>
      <c r="S187" s="152" t="str">
        <f t="shared" si="52"/>
        <v>2</v>
      </c>
      <c r="T187" s="151" t="str">
        <f t="shared" si="53"/>
        <v>2</v>
      </c>
      <c r="U187" s="152" t="str">
        <f t="shared" si="54"/>
        <v>5</v>
      </c>
      <c r="V187" s="151" t="str">
        <f t="shared" si="55"/>
        <v/>
      </c>
      <c r="W187" s="152" t="str">
        <f t="shared" si="56"/>
        <v/>
      </c>
      <c r="X187" s="27"/>
      <c r="Y187" s="236"/>
      <c r="Z187" s="236"/>
      <c r="AA187" s="236"/>
    </row>
    <row r="188" spans="1:27" ht="27" outlineLevel="1">
      <c r="B188" s="397" t="s">
        <v>369</v>
      </c>
      <c r="C188" s="398" t="s">
        <v>214</v>
      </c>
      <c r="D188" s="399" t="s">
        <v>337</v>
      </c>
      <c r="E188" s="430" t="s">
        <v>967</v>
      </c>
      <c r="F188" s="431"/>
      <c r="G188" s="432"/>
      <c r="H188" s="525" t="s">
        <v>1167</v>
      </c>
      <c r="I188" s="433" t="s">
        <v>944</v>
      </c>
      <c r="J188" s="405" t="s">
        <v>37</v>
      </c>
      <c r="K188" s="406"/>
      <c r="L188" s="407" t="s">
        <v>945</v>
      </c>
      <c r="M188" s="497" t="s">
        <v>1054</v>
      </c>
      <c r="N188" s="497" t="s">
        <v>946</v>
      </c>
      <c r="O188" s="408" t="s">
        <v>1055</v>
      </c>
      <c r="Q188" s="202"/>
      <c r="R188" s="252">
        <f t="shared" si="64"/>
        <v>2</v>
      </c>
      <c r="S188" s="152" t="str">
        <f t="shared" si="52"/>
        <v>2</v>
      </c>
      <c r="T188" s="151" t="str">
        <f t="shared" si="53"/>
        <v>2</v>
      </c>
      <c r="U188" s="152" t="str">
        <f t="shared" si="54"/>
        <v>5</v>
      </c>
      <c r="V188" s="151" t="str">
        <f t="shared" si="55"/>
        <v/>
      </c>
      <c r="W188" s="152" t="str">
        <f t="shared" si="56"/>
        <v/>
      </c>
      <c r="X188" s="27"/>
      <c r="Y188" s="236"/>
      <c r="Z188" s="236"/>
      <c r="AA188" s="236"/>
    </row>
    <row r="189" spans="1:27" ht="27" outlineLevel="1">
      <c r="B189" s="397"/>
      <c r="C189" s="398"/>
      <c r="D189" s="399" t="s">
        <v>971</v>
      </c>
      <c r="E189" s="503" t="s">
        <v>970</v>
      </c>
      <c r="F189" s="431"/>
      <c r="G189" s="432"/>
      <c r="H189" s="525" t="s">
        <v>1168</v>
      </c>
      <c r="I189" s="433" t="s">
        <v>944</v>
      </c>
      <c r="J189" s="405"/>
      <c r="K189" s="406"/>
      <c r="L189" s="407" t="s">
        <v>945</v>
      </c>
      <c r="M189" s="497" t="s">
        <v>1054</v>
      </c>
      <c r="N189" s="497" t="s">
        <v>946</v>
      </c>
      <c r="O189" s="408" t="s">
        <v>1055</v>
      </c>
      <c r="Q189" s="202"/>
      <c r="R189" s="252">
        <f t="shared" ref="R189:R199" si="65">IF(OR(L189="n.d.",L189="nd",L189="n.d",L189="nd."),"",2)</f>
        <v>2</v>
      </c>
      <c r="S189" s="152" t="str">
        <f t="shared" si="52"/>
        <v>2</v>
      </c>
      <c r="T189" s="151"/>
      <c r="U189" s="152"/>
      <c r="V189" s="151" t="str">
        <f t="shared" si="55"/>
        <v/>
      </c>
      <c r="W189" s="152" t="str">
        <f t="shared" si="56"/>
        <v/>
      </c>
      <c r="X189" s="27"/>
      <c r="Y189" s="236"/>
      <c r="Z189" s="236"/>
      <c r="AA189" s="236"/>
    </row>
    <row r="190" spans="1:27" ht="54" outlineLevel="1">
      <c r="B190" s="397" t="s">
        <v>370</v>
      </c>
      <c r="C190" s="398" t="s">
        <v>214</v>
      </c>
      <c r="D190" s="399" t="s">
        <v>339</v>
      </c>
      <c r="E190" s="430" t="s">
        <v>969</v>
      </c>
      <c r="F190" s="431"/>
      <c r="G190" s="432"/>
      <c r="H190" s="525" t="s">
        <v>1169</v>
      </c>
      <c r="I190" s="433" t="s">
        <v>944</v>
      </c>
      <c r="J190" s="405" t="s">
        <v>37</v>
      </c>
      <c r="K190" s="406"/>
      <c r="L190" s="407" t="s">
        <v>945</v>
      </c>
      <c r="M190" s="497" t="s">
        <v>1054</v>
      </c>
      <c r="N190" s="497" t="s">
        <v>946</v>
      </c>
      <c r="O190" s="408" t="s">
        <v>1055</v>
      </c>
      <c r="Q190" s="202"/>
      <c r="R190" s="252">
        <f t="shared" si="65"/>
        <v>2</v>
      </c>
      <c r="S190" s="152" t="str">
        <f t="shared" si="52"/>
        <v>2</v>
      </c>
      <c r="T190" s="151" t="str">
        <f t="shared" ref="T190:T193" si="66">IF(AND(J190="TAK",R190=1),"1",IF(AND(J190="TAK",R190=2),"2",""))</f>
        <v>2</v>
      </c>
      <c r="U190" s="152" t="str">
        <f t="shared" ref="U190:U193" si="67">IF(AND(L190&lt;&gt;0,N190="T",T190="1"),"3",IF(AND(L190&lt;&gt;0,OR(N190="",N190="n"),T190="1"),"4",IF(AND(L190&lt;&gt;0,N190="T",T190="2"),"5",IF(AND(L190&lt;&gt;0,OR(N190="",N190="n"),T190="2"),"6",""))))</f>
        <v>5</v>
      </c>
      <c r="V190" s="151" t="str">
        <f t="shared" si="55"/>
        <v/>
      </c>
      <c r="W190" s="152" t="str">
        <f t="shared" si="56"/>
        <v/>
      </c>
      <c r="X190" s="27"/>
      <c r="Y190" s="236"/>
      <c r="Z190" s="236"/>
      <c r="AA190" s="236"/>
    </row>
    <row r="191" spans="1:27" ht="24" outlineLevel="1">
      <c r="B191" s="397" t="s">
        <v>371</v>
      </c>
      <c r="C191" s="398" t="s">
        <v>214</v>
      </c>
      <c r="D191" s="399" t="s">
        <v>341</v>
      </c>
      <c r="E191" s="430" t="s">
        <v>972</v>
      </c>
      <c r="F191" s="431"/>
      <c r="G191" s="432"/>
      <c r="H191" s="525" t="s">
        <v>1170</v>
      </c>
      <c r="I191" s="433" t="s">
        <v>944</v>
      </c>
      <c r="J191" s="405" t="s">
        <v>37</v>
      </c>
      <c r="K191" s="406"/>
      <c r="L191" s="407" t="s">
        <v>945</v>
      </c>
      <c r="M191" s="497" t="s">
        <v>1054</v>
      </c>
      <c r="N191" s="497" t="s">
        <v>946</v>
      </c>
      <c r="O191" s="408" t="s">
        <v>1055</v>
      </c>
      <c r="Q191" s="202"/>
      <c r="R191" s="252">
        <f t="shared" si="65"/>
        <v>2</v>
      </c>
      <c r="S191" s="152" t="str">
        <f t="shared" si="52"/>
        <v>2</v>
      </c>
      <c r="T191" s="151" t="str">
        <f t="shared" si="66"/>
        <v>2</v>
      </c>
      <c r="U191" s="152" t="str">
        <f t="shared" si="67"/>
        <v>5</v>
      </c>
      <c r="V191" s="151" t="str">
        <f t="shared" si="55"/>
        <v/>
      </c>
      <c r="W191" s="152" t="str">
        <f t="shared" si="56"/>
        <v/>
      </c>
      <c r="X191" s="27"/>
      <c r="Y191" s="236"/>
      <c r="Z191" s="236"/>
      <c r="AA191" s="236"/>
    </row>
    <row r="192" spans="1:27" ht="24" outlineLevel="1">
      <c r="B192" s="397" t="s">
        <v>850</v>
      </c>
      <c r="C192" s="398" t="s">
        <v>214</v>
      </c>
      <c r="D192" s="399" t="s">
        <v>343</v>
      </c>
      <c r="E192" s="430" t="s">
        <v>975</v>
      </c>
      <c r="F192" s="431"/>
      <c r="G192" s="432"/>
      <c r="H192" s="525" t="s">
        <v>1171</v>
      </c>
      <c r="I192" s="433" t="s">
        <v>944</v>
      </c>
      <c r="J192" s="405" t="s">
        <v>37</v>
      </c>
      <c r="K192" s="406"/>
      <c r="L192" s="407" t="s">
        <v>945</v>
      </c>
      <c r="M192" s="497" t="s">
        <v>1054</v>
      </c>
      <c r="N192" s="497" t="s">
        <v>946</v>
      </c>
      <c r="O192" s="408" t="s">
        <v>1055</v>
      </c>
      <c r="Q192" s="202"/>
      <c r="R192" s="252">
        <f t="shared" si="65"/>
        <v>2</v>
      </c>
      <c r="S192" s="152" t="str">
        <f t="shared" si="52"/>
        <v>2</v>
      </c>
      <c r="T192" s="151" t="str">
        <f t="shared" si="66"/>
        <v>2</v>
      </c>
      <c r="U192" s="152" t="str">
        <f t="shared" si="67"/>
        <v>5</v>
      </c>
      <c r="V192" s="151" t="str">
        <f t="shared" si="55"/>
        <v/>
      </c>
      <c r="W192" s="152" t="str">
        <f t="shared" si="56"/>
        <v/>
      </c>
      <c r="X192" s="27"/>
      <c r="Y192" s="236"/>
      <c r="Z192" s="236"/>
      <c r="AA192" s="236"/>
    </row>
    <row r="193" spans="1:27" ht="24" outlineLevel="1">
      <c r="B193" s="397" t="s">
        <v>372</v>
      </c>
      <c r="C193" s="398" t="s">
        <v>214</v>
      </c>
      <c r="D193" s="399" t="s">
        <v>345</v>
      </c>
      <c r="E193" s="430" t="s">
        <v>981</v>
      </c>
      <c r="F193" s="431"/>
      <c r="G193" s="432"/>
      <c r="H193" s="525" t="s">
        <v>1152</v>
      </c>
      <c r="I193" s="433" t="s">
        <v>944</v>
      </c>
      <c r="J193" s="405" t="s">
        <v>37</v>
      </c>
      <c r="K193" s="406"/>
      <c r="L193" s="407" t="s">
        <v>945</v>
      </c>
      <c r="M193" s="497" t="s">
        <v>1054</v>
      </c>
      <c r="N193" s="497" t="s">
        <v>946</v>
      </c>
      <c r="O193" s="408" t="s">
        <v>1055</v>
      </c>
      <c r="Q193" s="202"/>
      <c r="R193" s="252">
        <f t="shared" si="65"/>
        <v>2</v>
      </c>
      <c r="S193" s="152" t="str">
        <f t="shared" si="52"/>
        <v>2</v>
      </c>
      <c r="T193" s="151" t="str">
        <f t="shared" si="66"/>
        <v>2</v>
      </c>
      <c r="U193" s="152" t="str">
        <f t="shared" si="67"/>
        <v>5</v>
      </c>
      <c r="V193" s="151" t="str">
        <f t="shared" si="55"/>
        <v/>
      </c>
      <c r="W193" s="152" t="str">
        <f t="shared" si="56"/>
        <v/>
      </c>
      <c r="X193" s="27"/>
      <c r="Y193" s="236"/>
      <c r="Z193" s="236"/>
      <c r="AA193" s="236"/>
    </row>
    <row r="194" spans="1:27" ht="24" outlineLevel="1">
      <c r="B194" s="216" t="s">
        <v>373</v>
      </c>
      <c r="C194" s="67" t="s">
        <v>214</v>
      </c>
      <c r="D194" s="217" t="s">
        <v>347</v>
      </c>
      <c r="E194" s="272" t="s">
        <v>977</v>
      </c>
      <c r="F194" s="231"/>
      <c r="G194" s="232"/>
      <c r="H194" s="256" t="s">
        <v>936</v>
      </c>
      <c r="I194" s="230"/>
      <c r="J194" s="221" t="s">
        <v>37</v>
      </c>
      <c r="K194" s="222"/>
      <c r="L194" s="223"/>
      <c r="M194" s="234"/>
      <c r="N194" s="234"/>
      <c r="O194" s="409" t="s">
        <v>29</v>
      </c>
      <c r="Q194" s="202"/>
      <c r="R194" s="252">
        <f t="shared" si="65"/>
        <v>2</v>
      </c>
      <c r="S194" s="152" t="str">
        <f t="shared" si="52"/>
        <v/>
      </c>
      <c r="T194" s="151" t="str">
        <f t="shared" si="53"/>
        <v>2</v>
      </c>
      <c r="U194" s="152" t="str">
        <f t="shared" si="54"/>
        <v/>
      </c>
      <c r="V194" s="151" t="str">
        <f t="shared" si="55"/>
        <v/>
      </c>
      <c r="W194" s="152" t="str">
        <f t="shared" si="56"/>
        <v/>
      </c>
      <c r="X194" s="27"/>
      <c r="Y194" s="236"/>
      <c r="Z194" s="236"/>
      <c r="AA194" s="236"/>
    </row>
    <row r="195" spans="1:27" ht="27" outlineLevel="1">
      <c r="B195" s="216" t="s">
        <v>851</v>
      </c>
      <c r="C195" s="67" t="s">
        <v>214</v>
      </c>
      <c r="D195" s="217" t="s">
        <v>976</v>
      </c>
      <c r="E195" s="272" t="s">
        <v>1172</v>
      </c>
      <c r="F195" s="231"/>
      <c r="G195" s="232"/>
      <c r="H195" s="526" t="s">
        <v>1018</v>
      </c>
      <c r="I195" s="230" t="s">
        <v>944</v>
      </c>
      <c r="J195" s="221"/>
      <c r="K195" s="222"/>
      <c r="L195" s="223" t="s">
        <v>1054</v>
      </c>
      <c r="M195" s="234"/>
      <c r="N195" s="234"/>
      <c r="O195" s="235"/>
      <c r="Q195" s="202"/>
      <c r="R195" s="252">
        <f t="shared" si="65"/>
        <v>2</v>
      </c>
      <c r="S195" s="152" t="str">
        <f t="shared" si="52"/>
        <v>2</v>
      </c>
      <c r="T195" s="151" t="str">
        <f t="shared" si="53"/>
        <v/>
      </c>
      <c r="U195" s="152" t="str">
        <f t="shared" si="54"/>
        <v/>
      </c>
      <c r="V195" s="151" t="str">
        <f t="shared" si="55"/>
        <v/>
      </c>
      <c r="W195" s="152" t="str">
        <f t="shared" si="56"/>
        <v/>
      </c>
      <c r="X195" s="27"/>
      <c r="Y195" s="236"/>
      <c r="Z195" s="236"/>
      <c r="AA195" s="236"/>
    </row>
    <row r="196" spans="1:27" ht="27" outlineLevel="1">
      <c r="B196" s="216" t="s">
        <v>852</v>
      </c>
      <c r="C196" s="67" t="s">
        <v>214</v>
      </c>
      <c r="D196" s="217" t="s">
        <v>350</v>
      </c>
      <c r="E196" s="272" t="s">
        <v>978</v>
      </c>
      <c r="F196" s="231"/>
      <c r="G196" s="232"/>
      <c r="H196" s="526" t="s">
        <v>1018</v>
      </c>
      <c r="I196" s="230" t="s">
        <v>944</v>
      </c>
      <c r="J196" s="221"/>
      <c r="K196" s="222"/>
      <c r="L196" s="223" t="s">
        <v>1054</v>
      </c>
      <c r="M196" s="234"/>
      <c r="N196" s="234"/>
      <c r="O196" s="235"/>
      <c r="Q196" s="202"/>
      <c r="R196" s="252">
        <f t="shared" si="65"/>
        <v>2</v>
      </c>
      <c r="S196" s="152" t="str">
        <f t="shared" si="52"/>
        <v>2</v>
      </c>
      <c r="T196" s="151" t="str">
        <f t="shared" si="53"/>
        <v/>
      </c>
      <c r="U196" s="152" t="str">
        <f t="shared" si="54"/>
        <v/>
      </c>
      <c r="V196" s="151" t="str">
        <f t="shared" si="55"/>
        <v/>
      </c>
      <c r="W196" s="152" t="str">
        <f t="shared" si="56"/>
        <v/>
      </c>
      <c r="X196" s="27"/>
      <c r="Y196" s="236"/>
      <c r="Z196" s="236"/>
      <c r="AA196" s="236"/>
    </row>
    <row r="197" spans="1:27" ht="27" outlineLevel="1">
      <c r="B197" s="216" t="s">
        <v>853</v>
      </c>
      <c r="C197" s="67" t="s">
        <v>214</v>
      </c>
      <c r="D197" s="217" t="s">
        <v>352</v>
      </c>
      <c r="E197" s="272" t="s">
        <v>979</v>
      </c>
      <c r="F197" s="231"/>
      <c r="G197" s="232"/>
      <c r="H197" s="526" t="s">
        <v>1018</v>
      </c>
      <c r="I197" s="230" t="s">
        <v>944</v>
      </c>
      <c r="J197" s="221"/>
      <c r="K197" s="222"/>
      <c r="L197" s="223" t="s">
        <v>1054</v>
      </c>
      <c r="M197" s="234"/>
      <c r="N197" s="234"/>
      <c r="O197" s="235"/>
      <c r="Q197" s="202"/>
      <c r="R197" s="252">
        <f t="shared" si="65"/>
        <v>2</v>
      </c>
      <c r="S197" s="152" t="str">
        <f t="shared" si="52"/>
        <v>2</v>
      </c>
      <c r="T197" s="151" t="str">
        <f t="shared" si="53"/>
        <v/>
      </c>
      <c r="U197" s="152" t="str">
        <f t="shared" si="54"/>
        <v/>
      </c>
      <c r="V197" s="151" t="str">
        <f t="shared" si="55"/>
        <v/>
      </c>
      <c r="W197" s="152" t="str">
        <f t="shared" si="56"/>
        <v/>
      </c>
      <c r="X197" s="27"/>
      <c r="Y197" s="236"/>
      <c r="Z197" s="236"/>
      <c r="AA197" s="236"/>
    </row>
    <row r="198" spans="1:27" ht="27" outlineLevel="1">
      <c r="B198" s="216" t="s">
        <v>854</v>
      </c>
      <c r="C198" s="67" t="s">
        <v>214</v>
      </c>
      <c r="D198" s="217" t="s">
        <v>354</v>
      </c>
      <c r="E198" s="272" t="s">
        <v>980</v>
      </c>
      <c r="F198" s="231"/>
      <c r="G198" s="232"/>
      <c r="H198" s="526" t="s">
        <v>1018</v>
      </c>
      <c r="I198" s="230" t="s">
        <v>944</v>
      </c>
      <c r="J198" s="221"/>
      <c r="K198" s="222"/>
      <c r="L198" s="223" t="s">
        <v>1054</v>
      </c>
      <c r="M198" s="234"/>
      <c r="N198" s="234"/>
      <c r="O198" s="235"/>
      <c r="Q198" s="202"/>
      <c r="R198" s="252">
        <f t="shared" si="65"/>
        <v>2</v>
      </c>
      <c r="S198" s="152" t="str">
        <f t="shared" si="52"/>
        <v>2</v>
      </c>
      <c r="T198" s="151" t="str">
        <f t="shared" si="53"/>
        <v/>
      </c>
      <c r="U198" s="152" t="str">
        <f t="shared" si="54"/>
        <v/>
      </c>
      <c r="V198" s="151" t="str">
        <f t="shared" si="55"/>
        <v/>
      </c>
      <c r="W198" s="152" t="str">
        <f t="shared" si="56"/>
        <v/>
      </c>
      <c r="X198" s="27"/>
      <c r="Y198" s="236"/>
      <c r="Z198" s="236"/>
      <c r="AA198" s="236"/>
    </row>
    <row r="199" spans="1:27" ht="24" outlineLevel="1">
      <c r="B199" s="216" t="s">
        <v>855</v>
      </c>
      <c r="C199" s="67" t="s">
        <v>214</v>
      </c>
      <c r="D199" s="217" t="s">
        <v>356</v>
      </c>
      <c r="E199" s="272" t="s">
        <v>973</v>
      </c>
      <c r="F199" s="231"/>
      <c r="G199" s="232"/>
      <c r="H199" s="526" t="s">
        <v>1019</v>
      </c>
      <c r="I199" s="230" t="s">
        <v>944</v>
      </c>
      <c r="J199" s="221"/>
      <c r="K199" s="222"/>
      <c r="L199" s="223" t="s">
        <v>1054</v>
      </c>
      <c r="M199" s="234"/>
      <c r="N199" s="234"/>
      <c r="O199" s="235"/>
      <c r="Q199" s="202"/>
      <c r="R199" s="252">
        <f t="shared" si="65"/>
        <v>2</v>
      </c>
      <c r="S199" s="152" t="str">
        <f t="shared" si="52"/>
        <v>2</v>
      </c>
      <c r="T199" s="151" t="str">
        <f t="shared" si="53"/>
        <v/>
      </c>
      <c r="U199" s="152" t="str">
        <f t="shared" si="54"/>
        <v/>
      </c>
      <c r="V199" s="151" t="str">
        <f t="shared" si="55"/>
        <v/>
      </c>
      <c r="W199" s="152" t="str">
        <f t="shared" si="56"/>
        <v/>
      </c>
      <c r="X199" s="27"/>
      <c r="Y199" s="236"/>
      <c r="Z199" s="236"/>
      <c r="AA199" s="236"/>
    </row>
    <row r="200" spans="1:27" ht="27" outlineLevel="1">
      <c r="B200" s="216"/>
      <c r="C200" s="67"/>
      <c r="D200" s="217" t="s">
        <v>991</v>
      </c>
      <c r="E200" s="411" t="s">
        <v>1080</v>
      </c>
      <c r="F200" s="231"/>
      <c r="G200" s="232"/>
      <c r="H200" s="527" t="s">
        <v>1020</v>
      </c>
      <c r="I200" s="230" t="s">
        <v>944</v>
      </c>
      <c r="J200" s="221"/>
      <c r="K200" s="222"/>
      <c r="L200" s="223" t="s">
        <v>1054</v>
      </c>
      <c r="M200" s="234"/>
      <c r="N200" s="234"/>
      <c r="O200" s="409"/>
      <c r="Q200" s="202"/>
      <c r="R200" s="252"/>
      <c r="S200" s="152"/>
      <c r="T200" s="151"/>
      <c r="U200" s="152"/>
      <c r="V200" s="151"/>
      <c r="W200" s="152"/>
      <c r="X200" s="27"/>
      <c r="Y200" s="236"/>
      <c r="Z200" s="236"/>
      <c r="AA200" s="236"/>
    </row>
    <row r="201" spans="1:27">
      <c r="B201" s="216" t="s">
        <v>856</v>
      </c>
      <c r="C201" s="67"/>
      <c r="D201" s="263" t="s">
        <v>357</v>
      </c>
      <c r="E201" s="271" t="s">
        <v>32</v>
      </c>
      <c r="F201" s="231"/>
      <c r="G201" s="232"/>
      <c r="H201" s="277"/>
      <c r="I201" s="230"/>
      <c r="J201" s="221"/>
      <c r="K201" s="222"/>
      <c r="L201" s="223"/>
      <c r="M201" s="234"/>
      <c r="N201" s="234"/>
      <c r="O201" s="235"/>
      <c r="Q201" s="202"/>
      <c r="R201" s="252"/>
      <c r="S201" s="152" t="str">
        <f t="shared" si="52"/>
        <v/>
      </c>
      <c r="T201" s="151" t="str">
        <f t="shared" si="53"/>
        <v/>
      </c>
      <c r="U201" s="152" t="str">
        <f t="shared" si="54"/>
        <v/>
      </c>
      <c r="V201" s="151" t="str">
        <f t="shared" si="55"/>
        <v/>
      </c>
      <c r="W201" s="152" t="str">
        <f t="shared" si="56"/>
        <v/>
      </c>
      <c r="X201" s="27"/>
      <c r="Y201" s="236"/>
      <c r="Z201" s="236"/>
      <c r="AA201" s="236"/>
    </row>
    <row r="202" spans="1:27" s="313" customFormat="1" outlineLevel="1">
      <c r="A202" s="296"/>
      <c r="B202" s="317" t="s">
        <v>857</v>
      </c>
      <c r="C202" s="318" t="s">
        <v>214</v>
      </c>
      <c r="D202" s="319" t="s">
        <v>881</v>
      </c>
      <c r="E202" s="359" t="s">
        <v>604</v>
      </c>
      <c r="F202" s="360"/>
      <c r="G202" s="361"/>
      <c r="H202" s="332" t="s">
        <v>15</v>
      </c>
      <c r="I202" s="362"/>
      <c r="J202" s="303"/>
      <c r="K202" s="304"/>
      <c r="L202" s="305"/>
      <c r="M202" s="363"/>
      <c r="N202" s="363"/>
      <c r="O202" s="364"/>
      <c r="Q202" s="307"/>
      <c r="R202" s="308">
        <f t="shared" ref="R202:R224" si="68">IF(OR(L202="n.d.",L202="nd",L202="n.d",L202="nd."),"",2)</f>
        <v>2</v>
      </c>
      <c r="S202" s="309" t="str">
        <f t="shared" si="52"/>
        <v/>
      </c>
      <c r="T202" s="310" t="str">
        <f t="shared" si="53"/>
        <v/>
      </c>
      <c r="U202" s="309" t="str">
        <f t="shared" si="54"/>
        <v/>
      </c>
      <c r="V202" s="310" t="str">
        <f t="shared" si="55"/>
        <v/>
      </c>
      <c r="W202" s="309" t="str">
        <f t="shared" si="56"/>
        <v/>
      </c>
      <c r="X202" s="311"/>
      <c r="Y202" s="365"/>
      <c r="Z202" s="365"/>
      <c r="AA202" s="365"/>
    </row>
    <row r="203" spans="1:27" s="313" customFormat="1" outlineLevel="1">
      <c r="A203" s="296"/>
      <c r="B203" s="317" t="s">
        <v>858</v>
      </c>
      <c r="C203" s="318" t="s">
        <v>214</v>
      </c>
      <c r="D203" s="319" t="s">
        <v>882</v>
      </c>
      <c r="E203" s="359" t="s">
        <v>605</v>
      </c>
      <c r="F203" s="360"/>
      <c r="G203" s="361"/>
      <c r="H203" s="332" t="s">
        <v>15</v>
      </c>
      <c r="I203" s="362"/>
      <c r="J203" s="303"/>
      <c r="K203" s="304"/>
      <c r="L203" s="305"/>
      <c r="M203" s="363"/>
      <c r="N203" s="363"/>
      <c r="O203" s="364"/>
      <c r="Q203" s="307"/>
      <c r="R203" s="308">
        <f t="shared" si="68"/>
        <v>2</v>
      </c>
      <c r="S203" s="309" t="str">
        <f t="shared" si="52"/>
        <v/>
      </c>
      <c r="T203" s="310" t="str">
        <f t="shared" si="53"/>
        <v/>
      </c>
      <c r="U203" s="309" t="str">
        <f t="shared" si="54"/>
        <v/>
      </c>
      <c r="V203" s="310" t="str">
        <f t="shared" si="55"/>
        <v/>
      </c>
      <c r="W203" s="309" t="str">
        <f t="shared" si="56"/>
        <v/>
      </c>
      <c r="X203" s="311"/>
      <c r="Y203" s="365"/>
      <c r="Z203" s="365"/>
      <c r="AA203" s="365"/>
    </row>
    <row r="204" spans="1:27" s="313" customFormat="1" ht="24" customHeight="1" outlineLevel="1">
      <c r="A204" s="296"/>
      <c r="B204" s="317" t="s">
        <v>859</v>
      </c>
      <c r="C204" s="318" t="s">
        <v>214</v>
      </c>
      <c r="D204" s="319" t="s">
        <v>883</v>
      </c>
      <c r="E204" s="359" t="s">
        <v>606</v>
      </c>
      <c r="F204" s="360"/>
      <c r="G204" s="361"/>
      <c r="H204" s="332" t="s">
        <v>15</v>
      </c>
      <c r="I204" s="362"/>
      <c r="J204" s="303"/>
      <c r="K204" s="304"/>
      <c r="L204" s="305"/>
      <c r="M204" s="363"/>
      <c r="N204" s="363"/>
      <c r="O204" s="364"/>
      <c r="Q204" s="307"/>
      <c r="R204" s="308">
        <f t="shared" si="68"/>
        <v>2</v>
      </c>
      <c r="S204" s="309" t="str">
        <f t="shared" si="52"/>
        <v/>
      </c>
      <c r="T204" s="310" t="str">
        <f t="shared" si="53"/>
        <v/>
      </c>
      <c r="U204" s="309" t="str">
        <f t="shared" si="54"/>
        <v/>
      </c>
      <c r="V204" s="310" t="str">
        <f t="shared" si="55"/>
        <v/>
      </c>
      <c r="W204" s="309" t="str">
        <f t="shared" si="56"/>
        <v/>
      </c>
      <c r="X204" s="311"/>
      <c r="Y204" s="365"/>
      <c r="Z204" s="365"/>
      <c r="AA204" s="365"/>
    </row>
    <row r="205" spans="1:27" s="313" customFormat="1" outlineLevel="1">
      <c r="A205" s="296"/>
      <c r="B205" s="317" t="s">
        <v>860</v>
      </c>
      <c r="C205" s="318" t="s">
        <v>214</v>
      </c>
      <c r="D205" s="319" t="s">
        <v>884</v>
      </c>
      <c r="E205" s="359" t="s">
        <v>607</v>
      </c>
      <c r="F205" s="360"/>
      <c r="G205" s="361"/>
      <c r="H205" s="332" t="s">
        <v>15</v>
      </c>
      <c r="I205" s="362"/>
      <c r="J205" s="303" t="s">
        <v>37</v>
      </c>
      <c r="K205" s="304" t="s">
        <v>37</v>
      </c>
      <c r="L205" s="305"/>
      <c r="M205" s="363"/>
      <c r="N205" s="363"/>
      <c r="O205" s="364"/>
      <c r="Q205" s="307"/>
      <c r="R205" s="308">
        <f t="shared" si="68"/>
        <v>2</v>
      </c>
      <c r="S205" s="309" t="str">
        <f t="shared" si="52"/>
        <v/>
      </c>
      <c r="T205" s="310" t="str">
        <f t="shared" si="53"/>
        <v>2</v>
      </c>
      <c r="U205" s="309" t="str">
        <f t="shared" si="54"/>
        <v/>
      </c>
      <c r="V205" s="310" t="str">
        <f t="shared" si="55"/>
        <v>2</v>
      </c>
      <c r="W205" s="309" t="str">
        <f t="shared" si="56"/>
        <v/>
      </c>
      <c r="X205" s="311"/>
      <c r="Y205" s="365"/>
      <c r="Z205" s="365"/>
      <c r="AA205" s="365"/>
    </row>
    <row r="206" spans="1:27" s="313" customFormat="1" outlineLevel="1">
      <c r="A206" s="296"/>
      <c r="B206" s="317" t="s">
        <v>861</v>
      </c>
      <c r="C206" s="318" t="s">
        <v>214</v>
      </c>
      <c r="D206" s="319" t="s">
        <v>885</v>
      </c>
      <c r="E206" s="359" t="s">
        <v>608</v>
      </c>
      <c r="F206" s="360"/>
      <c r="G206" s="361"/>
      <c r="H206" s="332" t="s">
        <v>15</v>
      </c>
      <c r="I206" s="362"/>
      <c r="J206" s="303"/>
      <c r="K206" s="304"/>
      <c r="L206" s="305"/>
      <c r="M206" s="363"/>
      <c r="N206" s="363"/>
      <c r="O206" s="364"/>
      <c r="Q206" s="307"/>
      <c r="R206" s="308">
        <f t="shared" si="68"/>
        <v>2</v>
      </c>
      <c r="S206" s="309" t="str">
        <f t="shared" si="52"/>
        <v/>
      </c>
      <c r="T206" s="310" t="str">
        <f t="shared" si="53"/>
        <v/>
      </c>
      <c r="U206" s="309" t="str">
        <f t="shared" si="54"/>
        <v/>
      </c>
      <c r="V206" s="310" t="str">
        <f t="shared" si="55"/>
        <v/>
      </c>
      <c r="W206" s="309" t="str">
        <f t="shared" si="56"/>
        <v/>
      </c>
      <c r="X206" s="311"/>
      <c r="Y206" s="365"/>
      <c r="Z206" s="365"/>
      <c r="AA206" s="365"/>
    </row>
    <row r="207" spans="1:27" s="313" customFormat="1" outlineLevel="1">
      <c r="A207" s="296"/>
      <c r="B207" s="317" t="s">
        <v>862</v>
      </c>
      <c r="C207" s="318" t="s">
        <v>214</v>
      </c>
      <c r="D207" s="319" t="s">
        <v>886</v>
      </c>
      <c r="E207" s="359" t="s">
        <v>609</v>
      </c>
      <c r="F207" s="360"/>
      <c r="G207" s="361"/>
      <c r="H207" s="332" t="s">
        <v>15</v>
      </c>
      <c r="I207" s="362"/>
      <c r="J207" s="303"/>
      <c r="K207" s="304"/>
      <c r="L207" s="305"/>
      <c r="M207" s="363"/>
      <c r="N207" s="363"/>
      <c r="O207" s="364"/>
      <c r="Q207" s="307"/>
      <c r="R207" s="308">
        <f t="shared" si="68"/>
        <v>2</v>
      </c>
      <c r="S207" s="309" t="str">
        <f t="shared" si="52"/>
        <v/>
      </c>
      <c r="T207" s="310" t="str">
        <f t="shared" si="53"/>
        <v/>
      </c>
      <c r="U207" s="309" t="str">
        <f t="shared" si="54"/>
        <v/>
      </c>
      <c r="V207" s="310" t="str">
        <f t="shared" si="55"/>
        <v/>
      </c>
      <c r="W207" s="309" t="str">
        <f t="shared" si="56"/>
        <v/>
      </c>
      <c r="X207" s="311"/>
      <c r="Y207" s="365"/>
      <c r="Z207" s="365"/>
      <c r="AA207" s="365"/>
    </row>
    <row r="208" spans="1:27" s="313" customFormat="1" outlineLevel="1">
      <c r="A208" s="296"/>
      <c r="B208" s="317" t="s">
        <v>863</v>
      </c>
      <c r="C208" s="318" t="s">
        <v>214</v>
      </c>
      <c r="D208" s="319" t="s">
        <v>871</v>
      </c>
      <c r="E208" s="359" t="s">
        <v>610</v>
      </c>
      <c r="F208" s="360"/>
      <c r="G208" s="361"/>
      <c r="H208" s="332" t="s">
        <v>15</v>
      </c>
      <c r="I208" s="362"/>
      <c r="J208" s="303"/>
      <c r="K208" s="304"/>
      <c r="L208" s="305"/>
      <c r="M208" s="363"/>
      <c r="N208" s="363"/>
      <c r="O208" s="364"/>
      <c r="Q208" s="307"/>
      <c r="R208" s="308">
        <f t="shared" si="68"/>
        <v>2</v>
      </c>
      <c r="S208" s="309" t="str">
        <f t="shared" si="52"/>
        <v/>
      </c>
      <c r="T208" s="310" t="str">
        <f t="shared" si="53"/>
        <v/>
      </c>
      <c r="U208" s="309" t="str">
        <f t="shared" si="54"/>
        <v/>
      </c>
      <c r="V208" s="310" t="str">
        <f t="shared" si="55"/>
        <v/>
      </c>
      <c r="W208" s="309" t="str">
        <f t="shared" si="56"/>
        <v/>
      </c>
      <c r="X208" s="311"/>
      <c r="Y208" s="365"/>
      <c r="Z208" s="365"/>
      <c r="AA208" s="365"/>
    </row>
    <row r="209" spans="1:27" s="313" customFormat="1" ht="30.75" customHeight="1" outlineLevel="1">
      <c r="A209" s="296"/>
      <c r="B209" s="317" t="s">
        <v>864</v>
      </c>
      <c r="C209" s="318" t="s">
        <v>214</v>
      </c>
      <c r="D209" s="319" t="s">
        <v>872</v>
      </c>
      <c r="E209" s="359" t="s">
        <v>611</v>
      </c>
      <c r="F209" s="360"/>
      <c r="G209" s="361"/>
      <c r="H209" s="332" t="s">
        <v>15</v>
      </c>
      <c r="I209" s="362"/>
      <c r="J209" s="303"/>
      <c r="K209" s="304"/>
      <c r="L209" s="305"/>
      <c r="M209" s="363"/>
      <c r="N209" s="363"/>
      <c r="O209" s="364"/>
      <c r="Q209" s="307"/>
      <c r="R209" s="308">
        <f t="shared" si="68"/>
        <v>2</v>
      </c>
      <c r="S209" s="309" t="str">
        <f t="shared" si="52"/>
        <v/>
      </c>
      <c r="T209" s="310" t="str">
        <f t="shared" si="53"/>
        <v/>
      </c>
      <c r="U209" s="309" t="str">
        <f t="shared" si="54"/>
        <v/>
      </c>
      <c r="V209" s="310" t="str">
        <f t="shared" si="55"/>
        <v/>
      </c>
      <c r="W209" s="309" t="str">
        <f t="shared" si="56"/>
        <v/>
      </c>
      <c r="X209" s="311"/>
      <c r="Y209" s="365"/>
      <c r="Z209" s="365"/>
      <c r="AA209" s="365"/>
    </row>
    <row r="210" spans="1:27" s="313" customFormat="1" outlineLevel="1">
      <c r="A210" s="296"/>
      <c r="B210" s="317" t="s">
        <v>865</v>
      </c>
      <c r="C210" s="318" t="s">
        <v>214</v>
      </c>
      <c r="D210" s="319" t="s">
        <v>873</v>
      </c>
      <c r="E210" s="359" t="s">
        <v>612</v>
      </c>
      <c r="F210" s="360"/>
      <c r="G210" s="361"/>
      <c r="H210" s="332" t="s">
        <v>15</v>
      </c>
      <c r="I210" s="362"/>
      <c r="J210" s="303"/>
      <c r="K210" s="304"/>
      <c r="L210" s="305"/>
      <c r="M210" s="363"/>
      <c r="N210" s="363"/>
      <c r="O210" s="364"/>
      <c r="Q210" s="307"/>
      <c r="R210" s="308">
        <f t="shared" si="68"/>
        <v>2</v>
      </c>
      <c r="S210" s="309" t="str">
        <f t="shared" si="52"/>
        <v/>
      </c>
      <c r="T210" s="310" t="str">
        <f t="shared" si="53"/>
        <v/>
      </c>
      <c r="U210" s="309" t="str">
        <f t="shared" si="54"/>
        <v/>
      </c>
      <c r="V210" s="310" t="str">
        <f t="shared" si="55"/>
        <v/>
      </c>
      <c r="W210" s="309" t="str">
        <f t="shared" si="56"/>
        <v/>
      </c>
      <c r="X210" s="311"/>
      <c r="Y210" s="365"/>
      <c r="Z210" s="365"/>
      <c r="AA210" s="365"/>
    </row>
    <row r="211" spans="1:27" s="313" customFormat="1" ht="27" customHeight="1" outlineLevel="1">
      <c r="A211" s="296"/>
      <c r="B211" s="317" t="s">
        <v>866</v>
      </c>
      <c r="C211" s="318" t="s">
        <v>214</v>
      </c>
      <c r="D211" s="319" t="s">
        <v>875</v>
      </c>
      <c r="E211" s="359" t="s">
        <v>846</v>
      </c>
      <c r="F211" s="360"/>
      <c r="G211" s="361"/>
      <c r="H211" s="332" t="s">
        <v>15</v>
      </c>
      <c r="I211" s="362"/>
      <c r="J211" s="303"/>
      <c r="K211" s="304"/>
      <c r="L211" s="305"/>
      <c r="M211" s="363"/>
      <c r="N211" s="363"/>
      <c r="O211" s="364"/>
      <c r="Q211" s="307"/>
      <c r="R211" s="308">
        <f t="shared" ref="R211:R223" si="69">IF(OR(L211="n.d.",L211="nd",L211="n.d",L211="nd."),"",2)</f>
        <v>2</v>
      </c>
      <c r="S211" s="309" t="str">
        <f t="shared" ref="S211:S223" si="70">IF(AND(L211&lt;&gt;0,R211=1),"1",IF(AND(L211&lt;&gt;0,R211=2),"2",""))</f>
        <v/>
      </c>
      <c r="T211" s="310" t="str">
        <f t="shared" ref="T211:T223" si="71">IF(AND(J211="TAK",R211=1),"1",IF(AND(J211="TAK",R211=2),"2",""))</f>
        <v/>
      </c>
      <c r="U211" s="309" t="str">
        <f t="shared" ref="U211:U223" si="72">IF(AND(L211&lt;&gt;0,N211="T",T211="1"),"3",IF(AND(L211&lt;&gt;0,OR(N211="",N211="n"),T211="1"),"4",IF(AND(L211&lt;&gt;0,N211="T",T211="2"),"5",IF(AND(L211&lt;&gt;0,OR(N211="",N211="n"),T211="2"),"6",""))))</f>
        <v/>
      </c>
      <c r="V211" s="310" t="str">
        <f t="shared" ref="V211:V223" si="73">IF(AND(K211="TAK",R211=1),"1",IF(AND(K211="TAK",R211=2),"2",""))</f>
        <v/>
      </c>
      <c r="W211" s="309" t="str">
        <f t="shared" ref="W211:W223" si="74">IF(AND(L211&lt;&gt;0,N211="T",V211="1"),"3",IF(AND(L211&lt;&gt;0,OR(N211="",N211="n"),V211="1"),"4",IF(AND(L211&lt;&gt;0,N211="T",V211="2"),"5",IF(AND(L211&lt;&gt;0,OR(N211="",N211="n"),V211="2"),"6",""))))</f>
        <v/>
      </c>
      <c r="X211" s="311"/>
      <c r="Y211" s="365"/>
      <c r="Z211" s="365"/>
      <c r="AA211" s="365"/>
    </row>
    <row r="212" spans="1:27" s="313" customFormat="1" outlineLevel="1">
      <c r="A212" s="296"/>
      <c r="B212" s="317" t="s">
        <v>909</v>
      </c>
      <c r="C212" s="318" t="s">
        <v>214</v>
      </c>
      <c r="D212" s="319" t="s">
        <v>891</v>
      </c>
      <c r="E212" s="359" t="s">
        <v>848</v>
      </c>
      <c r="F212" s="360"/>
      <c r="G212" s="361"/>
      <c r="H212" s="332" t="s">
        <v>15</v>
      </c>
      <c r="I212" s="362"/>
      <c r="J212" s="303"/>
      <c r="K212" s="304"/>
      <c r="L212" s="305"/>
      <c r="M212" s="363"/>
      <c r="N212" s="363"/>
      <c r="O212" s="364"/>
      <c r="Q212" s="307"/>
      <c r="R212" s="308">
        <f t="shared" si="69"/>
        <v>2</v>
      </c>
      <c r="S212" s="309" t="str">
        <f t="shared" si="70"/>
        <v/>
      </c>
      <c r="T212" s="310" t="str">
        <f t="shared" si="71"/>
        <v/>
      </c>
      <c r="U212" s="309" t="str">
        <f t="shared" si="72"/>
        <v/>
      </c>
      <c r="V212" s="310" t="str">
        <f t="shared" si="73"/>
        <v/>
      </c>
      <c r="W212" s="309" t="str">
        <f t="shared" si="74"/>
        <v/>
      </c>
      <c r="X212" s="311"/>
      <c r="Y212" s="365"/>
      <c r="Z212" s="365"/>
      <c r="AA212" s="365"/>
    </row>
    <row r="213" spans="1:27" s="313" customFormat="1" ht="30" customHeight="1" outlineLevel="1">
      <c r="A213" s="296"/>
      <c r="B213" s="317" t="s">
        <v>910</v>
      </c>
      <c r="C213" s="318" t="s">
        <v>214</v>
      </c>
      <c r="D213" s="319" t="s">
        <v>888</v>
      </c>
      <c r="E213" s="359" t="s">
        <v>847</v>
      </c>
      <c r="F213" s="360"/>
      <c r="G213" s="361"/>
      <c r="H213" s="332" t="s">
        <v>15</v>
      </c>
      <c r="I213" s="362"/>
      <c r="J213" s="303"/>
      <c r="K213" s="304"/>
      <c r="L213" s="305"/>
      <c r="M213" s="363"/>
      <c r="N213" s="363"/>
      <c r="O213" s="364"/>
      <c r="Q213" s="307"/>
      <c r="R213" s="308">
        <f t="shared" si="69"/>
        <v>2</v>
      </c>
      <c r="S213" s="309" t="str">
        <f t="shared" si="70"/>
        <v/>
      </c>
      <c r="T213" s="310" t="str">
        <f t="shared" si="71"/>
        <v/>
      </c>
      <c r="U213" s="309" t="str">
        <f t="shared" si="72"/>
        <v/>
      </c>
      <c r="V213" s="310" t="str">
        <f t="shared" si="73"/>
        <v/>
      </c>
      <c r="W213" s="309" t="str">
        <f t="shared" si="74"/>
        <v/>
      </c>
      <c r="X213" s="311"/>
      <c r="Y213" s="365"/>
      <c r="Z213" s="365"/>
      <c r="AA213" s="365"/>
    </row>
    <row r="214" spans="1:27" s="313" customFormat="1" ht="30" customHeight="1" outlineLevel="1">
      <c r="A214" s="296"/>
      <c r="B214" s="317" t="s">
        <v>911</v>
      </c>
      <c r="C214" s="318" t="s">
        <v>214</v>
      </c>
      <c r="D214" s="319" t="s">
        <v>889</v>
      </c>
      <c r="E214" s="359" t="s">
        <v>900</v>
      </c>
      <c r="F214" s="360"/>
      <c r="G214" s="361"/>
      <c r="H214" s="332" t="s">
        <v>15</v>
      </c>
      <c r="I214" s="362"/>
      <c r="J214" s="303"/>
      <c r="K214" s="304"/>
      <c r="L214" s="305"/>
      <c r="M214" s="363"/>
      <c r="N214" s="363"/>
      <c r="O214" s="364"/>
      <c r="Q214" s="307"/>
      <c r="R214" s="308">
        <f t="shared" si="69"/>
        <v>2</v>
      </c>
      <c r="S214" s="309" t="str">
        <f t="shared" si="70"/>
        <v/>
      </c>
      <c r="T214" s="310" t="str">
        <f t="shared" si="71"/>
        <v/>
      </c>
      <c r="U214" s="309" t="str">
        <f t="shared" si="72"/>
        <v/>
      </c>
      <c r="V214" s="310" t="str">
        <f t="shared" si="73"/>
        <v/>
      </c>
      <c r="W214" s="309" t="str">
        <f t="shared" si="74"/>
        <v/>
      </c>
      <c r="X214" s="311"/>
      <c r="Y214" s="365"/>
      <c r="Z214" s="365"/>
      <c r="AA214" s="365"/>
    </row>
    <row r="215" spans="1:27" s="313" customFormat="1" ht="30" customHeight="1" outlineLevel="1">
      <c r="A215" s="296"/>
      <c r="B215" s="317" t="s">
        <v>912</v>
      </c>
      <c r="C215" s="318" t="s">
        <v>214</v>
      </c>
      <c r="D215" s="319" t="s">
        <v>842</v>
      </c>
      <c r="E215" s="359" t="s">
        <v>846</v>
      </c>
      <c r="F215" s="360"/>
      <c r="G215" s="361"/>
      <c r="H215" s="332" t="s">
        <v>15</v>
      </c>
      <c r="I215" s="362"/>
      <c r="J215" s="303"/>
      <c r="K215" s="304"/>
      <c r="L215" s="305"/>
      <c r="M215" s="363"/>
      <c r="N215" s="363"/>
      <c r="O215" s="364"/>
      <c r="Q215" s="307"/>
      <c r="R215" s="308">
        <f t="shared" si="69"/>
        <v>2</v>
      </c>
      <c r="S215" s="309" t="str">
        <f t="shared" si="70"/>
        <v/>
      </c>
      <c r="T215" s="310" t="str">
        <f t="shared" si="71"/>
        <v/>
      </c>
      <c r="U215" s="309" t="str">
        <f t="shared" si="72"/>
        <v/>
      </c>
      <c r="V215" s="310" t="str">
        <f t="shared" si="73"/>
        <v/>
      </c>
      <c r="W215" s="309" t="str">
        <f t="shared" si="74"/>
        <v/>
      </c>
      <c r="X215" s="311"/>
      <c r="Y215" s="365"/>
      <c r="Z215" s="365"/>
      <c r="AA215" s="365"/>
    </row>
    <row r="216" spans="1:27" s="313" customFormat="1" ht="30" customHeight="1" outlineLevel="1">
      <c r="A216" s="296"/>
      <c r="B216" s="317" t="s">
        <v>913</v>
      </c>
      <c r="C216" s="318" t="s">
        <v>214</v>
      </c>
      <c r="D216" s="319" t="s">
        <v>843</v>
      </c>
      <c r="E216" s="359" t="s">
        <v>845</v>
      </c>
      <c r="F216" s="360"/>
      <c r="G216" s="361"/>
      <c r="H216" s="332" t="s">
        <v>15</v>
      </c>
      <c r="I216" s="362"/>
      <c r="J216" s="303"/>
      <c r="K216" s="304"/>
      <c r="L216" s="305"/>
      <c r="M216" s="363"/>
      <c r="N216" s="363"/>
      <c r="O216" s="364"/>
      <c r="Q216" s="307"/>
      <c r="R216" s="308">
        <f t="shared" si="69"/>
        <v>2</v>
      </c>
      <c r="S216" s="309" t="str">
        <f t="shared" si="70"/>
        <v/>
      </c>
      <c r="T216" s="310" t="str">
        <f t="shared" si="71"/>
        <v/>
      </c>
      <c r="U216" s="309" t="str">
        <f t="shared" si="72"/>
        <v/>
      </c>
      <c r="V216" s="310" t="str">
        <f t="shared" si="73"/>
        <v/>
      </c>
      <c r="W216" s="309" t="str">
        <f t="shared" si="74"/>
        <v/>
      </c>
      <c r="X216" s="311"/>
      <c r="Y216" s="365"/>
      <c r="Z216" s="365"/>
      <c r="AA216" s="365"/>
    </row>
    <row r="217" spans="1:27" s="313" customFormat="1" ht="30" customHeight="1" outlineLevel="1">
      <c r="A217" s="296"/>
      <c r="B217" s="317" t="s">
        <v>914</v>
      </c>
      <c r="C217" s="318" t="s">
        <v>214</v>
      </c>
      <c r="D217" s="319" t="s">
        <v>874</v>
      </c>
      <c r="E217" s="359" t="s">
        <v>844</v>
      </c>
      <c r="F217" s="360"/>
      <c r="G217" s="361"/>
      <c r="H217" s="332" t="s">
        <v>15</v>
      </c>
      <c r="I217" s="362"/>
      <c r="J217" s="303"/>
      <c r="K217" s="304"/>
      <c r="L217" s="305"/>
      <c r="M217" s="363"/>
      <c r="N217" s="363"/>
      <c r="O217" s="364"/>
      <c r="Q217" s="307"/>
      <c r="R217" s="308">
        <f t="shared" si="69"/>
        <v>2</v>
      </c>
      <c r="S217" s="309" t="str">
        <f t="shared" si="70"/>
        <v/>
      </c>
      <c r="T217" s="310" t="str">
        <f t="shared" si="71"/>
        <v/>
      </c>
      <c r="U217" s="309" t="str">
        <f t="shared" si="72"/>
        <v/>
      </c>
      <c r="V217" s="310" t="str">
        <f t="shared" si="73"/>
        <v/>
      </c>
      <c r="W217" s="309" t="str">
        <f t="shared" si="74"/>
        <v/>
      </c>
      <c r="X217" s="311"/>
      <c r="Y217" s="365"/>
      <c r="Z217" s="365"/>
      <c r="AA217" s="365"/>
    </row>
    <row r="218" spans="1:27" s="313" customFormat="1" outlineLevel="1">
      <c r="A218" s="296"/>
      <c r="B218" s="317" t="s">
        <v>915</v>
      </c>
      <c r="C218" s="318" t="s">
        <v>214</v>
      </c>
      <c r="D218" s="319" t="s">
        <v>878</v>
      </c>
      <c r="E218" s="359" t="s">
        <v>901</v>
      </c>
      <c r="F218" s="360"/>
      <c r="G218" s="361"/>
      <c r="H218" s="332" t="s">
        <v>15</v>
      </c>
      <c r="I218" s="362"/>
      <c r="J218" s="303"/>
      <c r="K218" s="304"/>
      <c r="L218" s="305"/>
      <c r="M218" s="363"/>
      <c r="N218" s="363"/>
      <c r="O218" s="364"/>
      <c r="Q218" s="307"/>
      <c r="R218" s="308">
        <f t="shared" si="69"/>
        <v>2</v>
      </c>
      <c r="S218" s="309" t="str">
        <f t="shared" si="70"/>
        <v/>
      </c>
      <c r="T218" s="310" t="str">
        <f t="shared" si="71"/>
        <v/>
      </c>
      <c r="U218" s="309" t="str">
        <f t="shared" si="72"/>
        <v/>
      </c>
      <c r="V218" s="310" t="str">
        <f t="shared" si="73"/>
        <v/>
      </c>
      <c r="W218" s="309" t="str">
        <f t="shared" si="74"/>
        <v/>
      </c>
      <c r="X218" s="311"/>
      <c r="Y218" s="365"/>
      <c r="Z218" s="365"/>
      <c r="AA218" s="365"/>
    </row>
    <row r="219" spans="1:27" s="313" customFormat="1" ht="29.25" customHeight="1" outlineLevel="1">
      <c r="A219" s="296"/>
      <c r="B219" s="317" t="s">
        <v>916</v>
      </c>
      <c r="C219" s="318" t="s">
        <v>214</v>
      </c>
      <c r="D219" s="319" t="s">
        <v>887</v>
      </c>
      <c r="E219" s="359" t="s">
        <v>902</v>
      </c>
      <c r="F219" s="360"/>
      <c r="G219" s="361"/>
      <c r="H219" s="332" t="s">
        <v>15</v>
      </c>
      <c r="I219" s="362"/>
      <c r="J219" s="303"/>
      <c r="K219" s="304"/>
      <c r="L219" s="305"/>
      <c r="M219" s="363"/>
      <c r="N219" s="363"/>
      <c r="O219" s="364"/>
      <c r="Q219" s="307"/>
      <c r="R219" s="308">
        <f t="shared" si="69"/>
        <v>2</v>
      </c>
      <c r="S219" s="309" t="str">
        <f t="shared" si="70"/>
        <v/>
      </c>
      <c r="T219" s="310" t="str">
        <f t="shared" si="71"/>
        <v/>
      </c>
      <c r="U219" s="309" t="str">
        <f t="shared" si="72"/>
        <v/>
      </c>
      <c r="V219" s="310" t="str">
        <f t="shared" si="73"/>
        <v/>
      </c>
      <c r="W219" s="309" t="str">
        <f t="shared" si="74"/>
        <v/>
      </c>
      <c r="X219" s="311"/>
      <c r="Y219" s="365"/>
      <c r="Z219" s="365"/>
      <c r="AA219" s="365"/>
    </row>
    <row r="220" spans="1:27" s="313" customFormat="1" outlineLevel="1">
      <c r="A220" s="296"/>
      <c r="B220" s="317" t="s">
        <v>917</v>
      </c>
      <c r="C220" s="318" t="s">
        <v>214</v>
      </c>
      <c r="D220" s="319" t="s">
        <v>877</v>
      </c>
      <c r="E220" s="359" t="s">
        <v>903</v>
      </c>
      <c r="F220" s="360"/>
      <c r="G220" s="361"/>
      <c r="H220" s="332" t="s">
        <v>15</v>
      </c>
      <c r="I220" s="362"/>
      <c r="J220" s="303"/>
      <c r="K220" s="304"/>
      <c r="L220" s="305"/>
      <c r="M220" s="363"/>
      <c r="N220" s="363"/>
      <c r="O220" s="364"/>
      <c r="Q220" s="307"/>
      <c r="R220" s="308">
        <f t="shared" si="69"/>
        <v>2</v>
      </c>
      <c r="S220" s="309" t="str">
        <f t="shared" si="70"/>
        <v/>
      </c>
      <c r="T220" s="310" t="str">
        <f t="shared" si="71"/>
        <v/>
      </c>
      <c r="U220" s="309" t="str">
        <f t="shared" si="72"/>
        <v/>
      </c>
      <c r="V220" s="310" t="str">
        <f t="shared" si="73"/>
        <v/>
      </c>
      <c r="W220" s="309" t="str">
        <f t="shared" si="74"/>
        <v/>
      </c>
      <c r="X220" s="311"/>
      <c r="Y220" s="365"/>
      <c r="Z220" s="365"/>
      <c r="AA220" s="365"/>
    </row>
    <row r="221" spans="1:27" s="313" customFormat="1" outlineLevel="1">
      <c r="A221" s="296"/>
      <c r="B221" s="384" t="s">
        <v>918</v>
      </c>
      <c r="C221" s="392" t="s">
        <v>214</v>
      </c>
      <c r="D221" s="393" t="s">
        <v>876</v>
      </c>
      <c r="E221" s="413" t="s">
        <v>904</v>
      </c>
      <c r="F221" s="414"/>
      <c r="G221" s="415"/>
      <c r="H221" s="395" t="s">
        <v>15</v>
      </c>
      <c r="I221" s="416"/>
      <c r="J221" s="375"/>
      <c r="K221" s="376"/>
      <c r="L221" s="377"/>
      <c r="M221" s="417"/>
      <c r="N221" s="417"/>
      <c r="O221" s="409" t="s">
        <v>29</v>
      </c>
      <c r="Q221" s="307"/>
      <c r="R221" s="308">
        <f t="shared" si="69"/>
        <v>2</v>
      </c>
      <c r="S221" s="309" t="str">
        <f t="shared" si="70"/>
        <v/>
      </c>
      <c r="T221" s="310" t="str">
        <f t="shared" si="71"/>
        <v/>
      </c>
      <c r="U221" s="309" t="str">
        <f t="shared" si="72"/>
        <v/>
      </c>
      <c r="V221" s="310" t="str">
        <f t="shared" si="73"/>
        <v/>
      </c>
      <c r="W221" s="309" t="str">
        <f t="shared" si="74"/>
        <v/>
      </c>
      <c r="X221" s="311"/>
      <c r="Y221" s="365"/>
      <c r="Z221" s="365"/>
      <c r="AA221" s="365"/>
    </row>
    <row r="222" spans="1:27" ht="24" outlineLevel="1">
      <c r="B222" s="216" t="s">
        <v>919</v>
      </c>
      <c r="C222" s="67" t="s">
        <v>214</v>
      </c>
      <c r="D222" s="217" t="s">
        <v>890</v>
      </c>
      <c r="E222" s="539" t="s">
        <v>1174</v>
      </c>
      <c r="F222" s="231"/>
      <c r="G222" s="232"/>
      <c r="H222" s="260" t="s">
        <v>1173</v>
      </c>
      <c r="I222" s="230"/>
      <c r="J222" s="221"/>
      <c r="K222" s="222"/>
      <c r="L222" s="223"/>
      <c r="M222" s="234"/>
      <c r="N222" s="234"/>
      <c r="O222" s="235"/>
      <c r="Q222" s="202"/>
      <c r="R222" s="252">
        <f t="shared" si="69"/>
        <v>2</v>
      </c>
      <c r="S222" s="152" t="str">
        <f t="shared" si="70"/>
        <v/>
      </c>
      <c r="T222" s="151" t="str">
        <f t="shared" si="71"/>
        <v/>
      </c>
      <c r="U222" s="152" t="str">
        <f t="shared" si="72"/>
        <v/>
      </c>
      <c r="V222" s="151" t="str">
        <f t="shared" si="73"/>
        <v/>
      </c>
      <c r="W222" s="152" t="str">
        <f t="shared" si="74"/>
        <v/>
      </c>
      <c r="X222" s="27"/>
      <c r="Y222" s="236"/>
      <c r="Z222" s="236"/>
      <c r="AA222" s="236"/>
    </row>
    <row r="223" spans="1:27" ht="51" outlineLevel="1">
      <c r="B223" s="216" t="s">
        <v>920</v>
      </c>
      <c r="C223" s="285" t="s">
        <v>214</v>
      </c>
      <c r="D223" s="286" t="s">
        <v>893</v>
      </c>
      <c r="E223" s="540" t="s">
        <v>1175</v>
      </c>
      <c r="F223" s="291"/>
      <c r="G223" s="292"/>
      <c r="H223" s="260" t="s">
        <v>1173</v>
      </c>
      <c r="I223" s="230"/>
      <c r="J223" s="221"/>
      <c r="K223" s="222"/>
      <c r="L223" s="223"/>
      <c r="M223" s="234"/>
      <c r="N223" s="234"/>
      <c r="O223" s="409" t="s">
        <v>29</v>
      </c>
      <c r="Q223" s="202"/>
      <c r="R223" s="252">
        <f t="shared" si="69"/>
        <v>2</v>
      </c>
      <c r="S223" s="152" t="str">
        <f t="shared" si="70"/>
        <v/>
      </c>
      <c r="T223" s="151" t="str">
        <f t="shared" si="71"/>
        <v/>
      </c>
      <c r="U223" s="152" t="str">
        <f t="shared" si="72"/>
        <v/>
      </c>
      <c r="V223" s="151" t="str">
        <f t="shared" si="73"/>
        <v/>
      </c>
      <c r="W223" s="152" t="str">
        <f t="shared" si="74"/>
        <v/>
      </c>
      <c r="X223" s="27"/>
      <c r="Y223" s="236"/>
      <c r="Z223" s="236"/>
      <c r="AA223" s="236"/>
    </row>
    <row r="224" spans="1:27" ht="84" customHeight="1" outlineLevel="1">
      <c r="B224" s="216" t="s">
        <v>921</v>
      </c>
      <c r="C224" s="67" t="s">
        <v>214</v>
      </c>
      <c r="D224" s="217" t="s">
        <v>892</v>
      </c>
      <c r="E224" s="290" t="s">
        <v>905</v>
      </c>
      <c r="F224" s="231"/>
      <c r="G224" s="232"/>
      <c r="H224" s="260" t="s">
        <v>934</v>
      </c>
      <c r="I224" s="230"/>
      <c r="J224" s="221"/>
      <c r="K224" s="222"/>
      <c r="L224" s="223"/>
      <c r="M224" s="234"/>
      <c r="N224" s="234"/>
      <c r="O224" s="409" t="s">
        <v>29</v>
      </c>
      <c r="Q224" s="367"/>
      <c r="R224" s="252">
        <f t="shared" si="68"/>
        <v>2</v>
      </c>
      <c r="S224" s="152" t="str">
        <f t="shared" si="52"/>
        <v/>
      </c>
      <c r="T224" s="151" t="str">
        <f t="shared" si="53"/>
        <v/>
      </c>
      <c r="U224" s="152" t="str">
        <f t="shared" si="54"/>
        <v/>
      </c>
      <c r="V224" s="151" t="str">
        <f t="shared" si="55"/>
        <v/>
      </c>
      <c r="W224" s="152" t="str">
        <f t="shared" si="56"/>
        <v/>
      </c>
      <c r="X224" s="27"/>
      <c r="Y224" s="236"/>
      <c r="Z224" s="236"/>
      <c r="AA224" s="236"/>
    </row>
    <row r="225" spans="1:27">
      <c r="B225" s="203" t="s">
        <v>374</v>
      </c>
      <c r="C225" s="39"/>
      <c r="D225" s="40"/>
      <c r="E225" s="229"/>
      <c r="F225" s="231"/>
      <c r="G225" s="232"/>
      <c r="H225" s="233"/>
      <c r="I225" s="230"/>
      <c r="J225" s="221"/>
      <c r="K225" s="222"/>
      <c r="L225" s="223"/>
      <c r="M225" s="234"/>
      <c r="N225" s="234"/>
      <c r="O225" s="235"/>
      <c r="Q225" s="209" t="s">
        <v>375</v>
      </c>
      <c r="R225" s="252"/>
      <c r="S225" s="152" t="str">
        <f t="shared" si="52"/>
        <v/>
      </c>
      <c r="T225" s="151" t="str">
        <f t="shared" si="53"/>
        <v/>
      </c>
      <c r="U225" s="152" t="str">
        <f t="shared" si="54"/>
        <v/>
      </c>
      <c r="V225" s="151" t="str">
        <f t="shared" si="55"/>
        <v/>
      </c>
      <c r="W225" s="152" t="str">
        <f t="shared" si="56"/>
        <v/>
      </c>
      <c r="X225" s="27"/>
      <c r="Y225" s="236"/>
      <c r="Z225" s="236"/>
      <c r="AA225" s="236"/>
    </row>
    <row r="226" spans="1:27">
      <c r="B226" s="216"/>
      <c r="C226" s="67"/>
      <c r="D226" s="224" t="s">
        <v>376</v>
      </c>
      <c r="E226" s="229" t="s">
        <v>32</v>
      </c>
      <c r="F226" s="231"/>
      <c r="G226" s="232"/>
      <c r="H226" s="267"/>
      <c r="I226" s="258"/>
      <c r="J226" s="221"/>
      <c r="K226" s="222"/>
      <c r="L226" s="223"/>
      <c r="M226" s="234"/>
      <c r="N226" s="234"/>
      <c r="O226" s="235"/>
      <c r="Q226" s="202"/>
      <c r="R226" s="252"/>
      <c r="S226" s="152" t="str">
        <f t="shared" si="52"/>
        <v/>
      </c>
      <c r="T226" s="151" t="str">
        <f t="shared" si="53"/>
        <v/>
      </c>
      <c r="U226" s="152" t="str">
        <f t="shared" si="54"/>
        <v/>
      </c>
      <c r="V226" s="151" t="str">
        <f t="shared" si="55"/>
        <v/>
      </c>
      <c r="W226" s="152" t="str">
        <f t="shared" si="56"/>
        <v/>
      </c>
      <c r="X226" s="27"/>
      <c r="Y226" s="236"/>
      <c r="Z226" s="236"/>
      <c r="AA226" s="236"/>
    </row>
    <row r="227" spans="1:27" s="313" customFormat="1" ht="25.5" outlineLevel="1">
      <c r="A227" s="296"/>
      <c r="B227" s="317" t="s">
        <v>377</v>
      </c>
      <c r="C227" s="318" t="s">
        <v>378</v>
      </c>
      <c r="D227" s="319" t="s">
        <v>379</v>
      </c>
      <c r="E227" s="359" t="s">
        <v>849</v>
      </c>
      <c r="F227" s="360"/>
      <c r="G227" s="361"/>
      <c r="H227" s="332" t="s">
        <v>1176</v>
      </c>
      <c r="I227" s="362"/>
      <c r="J227" s="303"/>
      <c r="K227" s="304"/>
      <c r="L227" s="305"/>
      <c r="M227" s="363"/>
      <c r="N227" s="363"/>
      <c r="O227" s="333" t="s">
        <v>988</v>
      </c>
      <c r="Q227" s="307"/>
      <c r="R227" s="308">
        <f t="shared" ref="R227" si="75">IF(OR(L227="n.d.",L227="nd",L227="n.d",L227="nd."),"",1)</f>
        <v>1</v>
      </c>
      <c r="S227" s="309" t="str">
        <f t="shared" si="52"/>
        <v/>
      </c>
      <c r="T227" s="310" t="str">
        <f t="shared" si="53"/>
        <v/>
      </c>
      <c r="U227" s="309" t="str">
        <f t="shared" si="54"/>
        <v/>
      </c>
      <c r="V227" s="310" t="str">
        <f t="shared" si="55"/>
        <v/>
      </c>
      <c r="W227" s="309" t="str">
        <f t="shared" si="56"/>
        <v/>
      </c>
      <c r="X227" s="311"/>
      <c r="Y227" s="365"/>
      <c r="Z227" s="365"/>
      <c r="AA227" s="365"/>
    </row>
    <row r="228" spans="1:27">
      <c r="B228" s="203" t="s">
        <v>380</v>
      </c>
      <c r="C228" s="39"/>
      <c r="D228" s="40"/>
      <c r="E228" s="229"/>
      <c r="F228" s="231"/>
      <c r="G228" s="232"/>
      <c r="H228" s="233"/>
      <c r="I228" s="230"/>
      <c r="J228" s="221"/>
      <c r="K228" s="222"/>
      <c r="L228" s="223"/>
      <c r="M228" s="234"/>
      <c r="N228" s="234"/>
      <c r="O228" s="235"/>
      <c r="Q228" s="209" t="s">
        <v>381</v>
      </c>
      <c r="R228" s="252"/>
      <c r="S228" s="152" t="str">
        <f t="shared" si="52"/>
        <v/>
      </c>
      <c r="T228" s="151" t="str">
        <f t="shared" si="53"/>
        <v/>
      </c>
      <c r="U228" s="152" t="str">
        <f t="shared" si="54"/>
        <v/>
      </c>
      <c r="V228" s="151" t="str">
        <f t="shared" si="55"/>
        <v/>
      </c>
      <c r="W228" s="152" t="str">
        <f t="shared" si="56"/>
        <v/>
      </c>
      <c r="X228" s="27"/>
      <c r="Y228" s="236"/>
      <c r="Z228" s="236"/>
      <c r="AA228" s="236"/>
    </row>
    <row r="229" spans="1:27" s="313" customFormat="1">
      <c r="A229" s="296"/>
      <c r="B229" s="317"/>
      <c r="C229" s="318"/>
      <c r="D229" s="319" t="s">
        <v>382</v>
      </c>
      <c r="E229" s="359" t="s">
        <v>32</v>
      </c>
      <c r="F229" s="360"/>
      <c r="G229" s="361"/>
      <c r="H229" s="541"/>
      <c r="I229" s="366"/>
      <c r="J229" s="303"/>
      <c r="K229" s="304"/>
      <c r="L229" s="305"/>
      <c r="M229" s="363"/>
      <c r="N229" s="363"/>
      <c r="O229" s="364"/>
      <c r="Q229" s="307"/>
      <c r="R229" s="308"/>
      <c r="S229" s="309" t="str">
        <f t="shared" si="52"/>
        <v/>
      </c>
      <c r="T229" s="310" t="str">
        <f t="shared" si="53"/>
        <v/>
      </c>
      <c r="U229" s="309" t="str">
        <f t="shared" si="54"/>
        <v/>
      </c>
      <c r="V229" s="310" t="str">
        <f t="shared" si="55"/>
        <v/>
      </c>
      <c r="W229" s="309" t="str">
        <f t="shared" si="56"/>
        <v/>
      </c>
      <c r="X229" s="311"/>
      <c r="Y229" s="365"/>
      <c r="Z229" s="365"/>
      <c r="AA229" s="365"/>
    </row>
    <row r="230" spans="1:27" s="313" customFormat="1" ht="38.25" outlineLevel="1">
      <c r="A230" s="296"/>
      <c r="B230" s="317" t="s">
        <v>383</v>
      </c>
      <c r="C230" s="318" t="s">
        <v>384</v>
      </c>
      <c r="D230" s="319" t="s">
        <v>385</v>
      </c>
      <c r="E230" s="359" t="s">
        <v>32</v>
      </c>
      <c r="F230" s="360"/>
      <c r="G230" s="361"/>
      <c r="H230" s="332" t="s">
        <v>760</v>
      </c>
      <c r="I230" s="362"/>
      <c r="J230" s="303"/>
      <c r="K230" s="304"/>
      <c r="L230" s="305"/>
      <c r="M230" s="363"/>
      <c r="N230" s="363"/>
      <c r="O230" s="333" t="s">
        <v>988</v>
      </c>
      <c r="Q230" s="307"/>
      <c r="R230" s="308">
        <f t="shared" ref="R230:R232" si="76">IF(OR(L230="n.d.",L230="nd",L230="n.d",L230="nd."),"",1)</f>
        <v>1</v>
      </c>
      <c r="S230" s="309" t="str">
        <f t="shared" si="52"/>
        <v/>
      </c>
      <c r="T230" s="310" t="str">
        <f t="shared" si="53"/>
        <v/>
      </c>
      <c r="U230" s="309" t="str">
        <f t="shared" si="54"/>
        <v/>
      </c>
      <c r="V230" s="310" t="str">
        <f t="shared" si="55"/>
        <v/>
      </c>
      <c r="W230" s="309" t="str">
        <f t="shared" si="56"/>
        <v/>
      </c>
      <c r="X230" s="311"/>
      <c r="Y230" s="365"/>
      <c r="Z230" s="365"/>
      <c r="AA230" s="365"/>
    </row>
    <row r="231" spans="1:27" s="313" customFormat="1" ht="25.5" outlineLevel="1">
      <c r="A231" s="296"/>
      <c r="B231" s="317" t="s">
        <v>386</v>
      </c>
      <c r="C231" s="318" t="s">
        <v>384</v>
      </c>
      <c r="D231" s="542" t="s">
        <v>1177</v>
      </c>
      <c r="E231" s="359" t="s">
        <v>613</v>
      </c>
      <c r="F231" s="360"/>
      <c r="G231" s="361"/>
      <c r="H231" s="332" t="s">
        <v>1178</v>
      </c>
      <c r="I231" s="362"/>
      <c r="J231" s="303" t="s">
        <v>37</v>
      </c>
      <c r="K231" s="304" t="s">
        <v>37</v>
      </c>
      <c r="L231" s="305"/>
      <c r="M231" s="363"/>
      <c r="N231" s="363"/>
      <c r="O231" s="333" t="s">
        <v>988</v>
      </c>
      <c r="Q231" s="307"/>
      <c r="R231" s="308">
        <f t="shared" si="76"/>
        <v>1</v>
      </c>
      <c r="S231" s="309" t="str">
        <f t="shared" si="52"/>
        <v/>
      </c>
      <c r="T231" s="310" t="str">
        <f t="shared" si="53"/>
        <v>1</v>
      </c>
      <c r="U231" s="309" t="str">
        <f t="shared" si="54"/>
        <v/>
      </c>
      <c r="V231" s="310" t="str">
        <f t="shared" si="55"/>
        <v>1</v>
      </c>
      <c r="W231" s="309" t="str">
        <f t="shared" si="56"/>
        <v/>
      </c>
      <c r="X231" s="311"/>
      <c r="Y231" s="365"/>
      <c r="Z231" s="365"/>
      <c r="AA231" s="365"/>
    </row>
    <row r="232" spans="1:27" s="313" customFormat="1" outlineLevel="1">
      <c r="A232" s="296"/>
      <c r="B232" s="317" t="s">
        <v>387</v>
      </c>
      <c r="C232" s="318" t="s">
        <v>384</v>
      </c>
      <c r="D232" s="319" t="s">
        <v>388</v>
      </c>
      <c r="E232" s="359" t="s">
        <v>614</v>
      </c>
      <c r="F232" s="360"/>
      <c r="G232" s="361"/>
      <c r="H232" s="332" t="s">
        <v>761</v>
      </c>
      <c r="I232" s="362"/>
      <c r="J232" s="303"/>
      <c r="K232" s="304"/>
      <c r="L232" s="305"/>
      <c r="M232" s="363"/>
      <c r="N232" s="363"/>
      <c r="O232" s="333" t="s">
        <v>988</v>
      </c>
      <c r="Q232" s="307"/>
      <c r="R232" s="308">
        <f t="shared" si="76"/>
        <v>1</v>
      </c>
      <c r="S232" s="309" t="str">
        <f t="shared" si="52"/>
        <v/>
      </c>
      <c r="T232" s="310" t="str">
        <f t="shared" si="53"/>
        <v/>
      </c>
      <c r="U232" s="309" t="str">
        <f t="shared" si="54"/>
        <v/>
      </c>
      <c r="V232" s="310" t="str">
        <f t="shared" si="55"/>
        <v/>
      </c>
      <c r="W232" s="309" t="str">
        <f t="shared" si="56"/>
        <v/>
      </c>
      <c r="X232" s="311"/>
      <c r="Y232" s="365"/>
      <c r="Z232" s="365"/>
      <c r="AA232" s="365"/>
    </row>
    <row r="233" spans="1:27" s="313" customFormat="1" outlineLevel="1">
      <c r="A233" s="296"/>
      <c r="B233" s="317" t="s">
        <v>389</v>
      </c>
      <c r="C233" s="318" t="s">
        <v>384</v>
      </c>
      <c r="D233" s="319" t="s">
        <v>390</v>
      </c>
      <c r="E233" s="359" t="s">
        <v>615</v>
      </c>
      <c r="F233" s="360"/>
      <c r="G233" s="361"/>
      <c r="H233" s="332" t="s">
        <v>762</v>
      </c>
      <c r="I233" s="362"/>
      <c r="J233" s="303" t="s">
        <v>37</v>
      </c>
      <c r="K233" s="304" t="s">
        <v>37</v>
      </c>
      <c r="L233" s="305"/>
      <c r="M233" s="363"/>
      <c r="N233" s="363"/>
      <c r="O233" s="333" t="s">
        <v>988</v>
      </c>
      <c r="Q233" s="307"/>
      <c r="R233" s="308">
        <f>IF(OR(L233="n.d.",L233="nd",L233="n.d",L233="nd."),"",2)</f>
        <v>2</v>
      </c>
      <c r="S233" s="309" t="str">
        <f t="shared" si="52"/>
        <v/>
      </c>
      <c r="T233" s="310" t="str">
        <f t="shared" si="53"/>
        <v>2</v>
      </c>
      <c r="U233" s="309" t="str">
        <f t="shared" si="54"/>
        <v/>
      </c>
      <c r="V233" s="310" t="str">
        <f t="shared" si="55"/>
        <v>2</v>
      </c>
      <c r="W233" s="309" t="str">
        <f t="shared" si="56"/>
        <v/>
      </c>
      <c r="X233" s="311"/>
      <c r="Y233" s="365"/>
      <c r="Z233" s="365"/>
      <c r="AA233" s="365"/>
    </row>
    <row r="234" spans="1:27" s="313" customFormat="1" ht="27" customHeight="1">
      <c r="A234" s="296"/>
      <c r="B234" s="317"/>
      <c r="C234" s="318"/>
      <c r="D234" s="326" t="s">
        <v>391</v>
      </c>
      <c r="E234" s="543" t="s">
        <v>32</v>
      </c>
      <c r="F234" s="360"/>
      <c r="G234" s="361"/>
      <c r="H234" s="544" t="s">
        <v>807</v>
      </c>
      <c r="I234" s="366"/>
      <c r="J234" s="303"/>
      <c r="K234" s="304"/>
      <c r="L234" s="305"/>
      <c r="M234" s="363"/>
      <c r="N234" s="363"/>
      <c r="O234" s="364"/>
      <c r="Q234" s="307"/>
      <c r="R234" s="308"/>
      <c r="S234" s="309" t="str">
        <f t="shared" si="52"/>
        <v/>
      </c>
      <c r="T234" s="310" t="str">
        <f t="shared" si="53"/>
        <v/>
      </c>
      <c r="U234" s="309" t="str">
        <f t="shared" si="54"/>
        <v/>
      </c>
      <c r="V234" s="310" t="str">
        <f t="shared" si="55"/>
        <v/>
      </c>
      <c r="W234" s="309" t="str">
        <f t="shared" si="56"/>
        <v/>
      </c>
      <c r="X234" s="311"/>
      <c r="Y234" s="365"/>
      <c r="Z234" s="365"/>
      <c r="AA234" s="365"/>
    </row>
    <row r="235" spans="1:27" s="313" customFormat="1" ht="25.5" outlineLevel="1">
      <c r="A235" s="296"/>
      <c r="B235" s="317" t="s">
        <v>392</v>
      </c>
      <c r="C235" s="318" t="s">
        <v>393</v>
      </c>
      <c r="D235" s="319" t="s">
        <v>1179</v>
      </c>
      <c r="E235" s="359" t="s">
        <v>616</v>
      </c>
      <c r="F235" s="360"/>
      <c r="G235" s="361"/>
      <c r="H235" s="332" t="s">
        <v>808</v>
      </c>
      <c r="I235" s="362"/>
      <c r="J235" s="303" t="s">
        <v>37</v>
      </c>
      <c r="K235" s="304" t="s">
        <v>37</v>
      </c>
      <c r="L235" s="305"/>
      <c r="M235" s="363"/>
      <c r="N235" s="363"/>
      <c r="O235" s="333" t="s">
        <v>988</v>
      </c>
      <c r="Q235" s="307"/>
      <c r="R235" s="308">
        <f>IF(OR(L235="n.d.",L235="nd",L235="n.d",L235="nd."),"",2)</f>
        <v>2</v>
      </c>
      <c r="S235" s="309" t="str">
        <f t="shared" si="52"/>
        <v/>
      </c>
      <c r="T235" s="310" t="str">
        <f t="shared" si="53"/>
        <v>2</v>
      </c>
      <c r="U235" s="309" t="str">
        <f t="shared" si="54"/>
        <v/>
      </c>
      <c r="V235" s="310" t="str">
        <f t="shared" si="55"/>
        <v>2</v>
      </c>
      <c r="W235" s="309" t="str">
        <f t="shared" si="56"/>
        <v/>
      </c>
      <c r="X235" s="311"/>
      <c r="Y235" s="365"/>
      <c r="Z235" s="365"/>
      <c r="AA235" s="365"/>
    </row>
    <row r="236" spans="1:27" s="313" customFormat="1" ht="25.5" outlineLevel="1">
      <c r="A236" s="296"/>
      <c r="B236" s="317" t="s">
        <v>394</v>
      </c>
      <c r="C236" s="318" t="s">
        <v>393</v>
      </c>
      <c r="D236" s="319" t="s">
        <v>1180</v>
      </c>
      <c r="E236" s="359" t="s">
        <v>617</v>
      </c>
      <c r="F236" s="360"/>
      <c r="G236" s="361"/>
      <c r="H236" s="332" t="s">
        <v>806</v>
      </c>
      <c r="I236" s="362"/>
      <c r="J236" s="303" t="s">
        <v>37</v>
      </c>
      <c r="K236" s="304" t="s">
        <v>37</v>
      </c>
      <c r="L236" s="305"/>
      <c r="M236" s="363"/>
      <c r="N236" s="363"/>
      <c r="O236" s="333" t="s">
        <v>988</v>
      </c>
      <c r="Q236" s="307"/>
      <c r="R236" s="308">
        <f t="shared" ref="R236:R238" si="77">IF(OR(L236="n.d.",L236="nd",L236="n.d",L236="nd."),"",1)</f>
        <v>1</v>
      </c>
      <c r="S236" s="309" t="str">
        <f t="shared" si="52"/>
        <v/>
      </c>
      <c r="T236" s="310" t="str">
        <f t="shared" si="53"/>
        <v>1</v>
      </c>
      <c r="U236" s="309" t="str">
        <f t="shared" si="54"/>
        <v/>
      </c>
      <c r="V236" s="310" t="str">
        <f t="shared" si="55"/>
        <v>1</v>
      </c>
      <c r="W236" s="309" t="str">
        <f t="shared" si="56"/>
        <v/>
      </c>
      <c r="X236" s="311"/>
      <c r="Y236" s="365"/>
      <c r="Z236" s="365"/>
      <c r="AA236" s="365"/>
    </row>
    <row r="237" spans="1:27" s="313" customFormat="1" ht="25.5" outlineLevel="1">
      <c r="A237" s="296"/>
      <c r="B237" s="317" t="s">
        <v>395</v>
      </c>
      <c r="C237" s="318" t="s">
        <v>393</v>
      </c>
      <c r="D237" s="319" t="s">
        <v>1181</v>
      </c>
      <c r="E237" s="359" t="s">
        <v>618</v>
      </c>
      <c r="F237" s="360"/>
      <c r="G237" s="361"/>
      <c r="H237" s="332" t="s">
        <v>809</v>
      </c>
      <c r="I237" s="362"/>
      <c r="J237" s="303" t="s">
        <v>37</v>
      </c>
      <c r="K237" s="304" t="s">
        <v>37</v>
      </c>
      <c r="L237" s="305"/>
      <c r="M237" s="363"/>
      <c r="N237" s="363"/>
      <c r="O237" s="333" t="s">
        <v>988</v>
      </c>
      <c r="Q237" s="307"/>
      <c r="R237" s="308">
        <f t="shared" si="77"/>
        <v>1</v>
      </c>
      <c r="S237" s="309" t="str">
        <f t="shared" si="52"/>
        <v/>
      </c>
      <c r="T237" s="310" t="str">
        <f t="shared" si="53"/>
        <v>1</v>
      </c>
      <c r="U237" s="309" t="str">
        <f t="shared" si="54"/>
        <v/>
      </c>
      <c r="V237" s="310" t="str">
        <f t="shared" si="55"/>
        <v>1</v>
      </c>
      <c r="W237" s="309" t="str">
        <f t="shared" si="56"/>
        <v/>
      </c>
      <c r="X237" s="311"/>
      <c r="Y237" s="365"/>
      <c r="Z237" s="365"/>
      <c r="AA237" s="365"/>
    </row>
    <row r="238" spans="1:27" s="313" customFormat="1" ht="25.5" outlineLevel="1">
      <c r="A238" s="296"/>
      <c r="B238" s="317" t="s">
        <v>396</v>
      </c>
      <c r="C238" s="318" t="s">
        <v>393</v>
      </c>
      <c r="D238" s="319" t="s">
        <v>1182</v>
      </c>
      <c r="E238" s="359" t="s">
        <v>619</v>
      </c>
      <c r="F238" s="360"/>
      <c r="G238" s="361"/>
      <c r="H238" s="332" t="s">
        <v>810</v>
      </c>
      <c r="I238" s="362"/>
      <c r="J238" s="303" t="s">
        <v>37</v>
      </c>
      <c r="K238" s="304" t="s">
        <v>37</v>
      </c>
      <c r="L238" s="305"/>
      <c r="M238" s="363"/>
      <c r="N238" s="363"/>
      <c r="O238" s="333" t="s">
        <v>988</v>
      </c>
      <c r="Q238" s="307"/>
      <c r="R238" s="308">
        <f t="shared" si="77"/>
        <v>1</v>
      </c>
      <c r="S238" s="309" t="str">
        <f t="shared" ref="S238:S308" si="78">IF(AND(L238&lt;&gt;0,R238=1),"1",IF(AND(L238&lt;&gt;0,R238=2),"2",""))</f>
        <v/>
      </c>
      <c r="T238" s="310" t="str">
        <f t="shared" ref="T238:T308" si="79">IF(AND(J238="TAK",R238=1),"1",IF(AND(J238="TAK",R238=2),"2",""))</f>
        <v>1</v>
      </c>
      <c r="U238" s="309" t="str">
        <f t="shared" ref="U238:U308" si="80">IF(AND(L238&lt;&gt;0,N238="T",T238="1"),"3",IF(AND(L238&lt;&gt;0,OR(N238="",N238="n"),T238="1"),"4",IF(AND(L238&lt;&gt;0,N238="T",T238="2"),"5",IF(AND(L238&lt;&gt;0,OR(N238="",N238="n"),T238="2"),"6",""))))</f>
        <v/>
      </c>
      <c r="V238" s="310" t="str">
        <f t="shared" ref="V238:V308" si="81">IF(AND(K238="TAK",R238=1),"1",IF(AND(K238="TAK",R238=2),"2",""))</f>
        <v>1</v>
      </c>
      <c r="W238" s="309" t="str">
        <f t="shared" ref="W238:W308" si="82">IF(AND(L238&lt;&gt;0,N238="T",V238="1"),"3",IF(AND(L238&lt;&gt;0,OR(N238="",N238="n"),V238="1"),"4",IF(AND(L238&lt;&gt;0,N238="T",V238="2"),"5",IF(AND(L238&lt;&gt;0,OR(N238="",N238="n"),V238="2"),"6",""))))</f>
        <v/>
      </c>
      <c r="X238" s="311"/>
      <c r="Y238" s="365"/>
      <c r="Z238" s="365"/>
      <c r="AA238" s="365"/>
    </row>
    <row r="239" spans="1:27" s="313" customFormat="1" ht="25.5" outlineLevel="1">
      <c r="A239" s="296"/>
      <c r="B239" s="317" t="s">
        <v>397</v>
      </c>
      <c r="C239" s="318" t="s">
        <v>393</v>
      </c>
      <c r="D239" s="319" t="s">
        <v>1183</v>
      </c>
      <c r="E239" s="359" t="s">
        <v>689</v>
      </c>
      <c r="F239" s="360"/>
      <c r="G239" s="361"/>
      <c r="H239" s="332" t="s">
        <v>811</v>
      </c>
      <c r="I239" s="362"/>
      <c r="J239" s="303" t="s">
        <v>37</v>
      </c>
      <c r="K239" s="304"/>
      <c r="L239" s="305"/>
      <c r="M239" s="363"/>
      <c r="N239" s="363"/>
      <c r="O239" s="333" t="s">
        <v>988</v>
      </c>
      <c r="Q239" s="307"/>
      <c r="R239" s="308">
        <f>IF(OR(L239="n.d.",L239="nd",L239="n.d",L239="nd."),"",2)</f>
        <v>2</v>
      </c>
      <c r="S239" s="309" t="str">
        <f t="shared" si="78"/>
        <v/>
      </c>
      <c r="T239" s="310" t="str">
        <f t="shared" si="79"/>
        <v>2</v>
      </c>
      <c r="U239" s="309" t="str">
        <f t="shared" si="80"/>
        <v/>
      </c>
      <c r="V239" s="310" t="str">
        <f t="shared" si="81"/>
        <v/>
      </c>
      <c r="W239" s="309" t="str">
        <f t="shared" si="82"/>
        <v/>
      </c>
      <c r="X239" s="311"/>
      <c r="Y239" s="365"/>
      <c r="Z239" s="365"/>
      <c r="AA239" s="365"/>
    </row>
    <row r="240" spans="1:27" s="313" customFormat="1" ht="25.5" outlineLevel="1">
      <c r="A240" s="296"/>
      <c r="B240" s="317" t="s">
        <v>398</v>
      </c>
      <c r="C240" s="318" t="s">
        <v>393</v>
      </c>
      <c r="D240" s="319" t="s">
        <v>1184</v>
      </c>
      <c r="E240" s="359" t="s">
        <v>620</v>
      </c>
      <c r="F240" s="360"/>
      <c r="G240" s="361"/>
      <c r="H240" s="332" t="s">
        <v>812</v>
      </c>
      <c r="I240" s="362"/>
      <c r="J240" s="303" t="s">
        <v>37</v>
      </c>
      <c r="K240" s="304" t="s">
        <v>37</v>
      </c>
      <c r="L240" s="305"/>
      <c r="M240" s="363"/>
      <c r="N240" s="363"/>
      <c r="O240" s="333" t="s">
        <v>29</v>
      </c>
      <c r="Q240" s="307"/>
      <c r="R240" s="308">
        <f t="shared" ref="R240:R241" si="83">IF(OR(L240="n.d.",L240="nd",L240="n.d",L240="nd."),"",1)</f>
        <v>1</v>
      </c>
      <c r="S240" s="309" t="str">
        <f t="shared" si="78"/>
        <v/>
      </c>
      <c r="T240" s="310" t="str">
        <f t="shared" si="79"/>
        <v>1</v>
      </c>
      <c r="U240" s="309" t="str">
        <f t="shared" si="80"/>
        <v/>
      </c>
      <c r="V240" s="310" t="str">
        <f t="shared" si="81"/>
        <v>1</v>
      </c>
      <c r="W240" s="309" t="str">
        <f t="shared" si="82"/>
        <v/>
      </c>
      <c r="X240" s="311"/>
      <c r="Y240" s="365"/>
      <c r="Z240" s="365"/>
      <c r="AA240" s="365"/>
    </row>
    <row r="241" spans="1:27" s="313" customFormat="1" ht="25.5" outlineLevel="1">
      <c r="A241" s="296"/>
      <c r="B241" s="317" t="s">
        <v>399</v>
      </c>
      <c r="C241" s="318" t="s">
        <v>393</v>
      </c>
      <c r="D241" s="319" t="s">
        <v>1185</v>
      </c>
      <c r="E241" s="359" t="s">
        <v>621</v>
      </c>
      <c r="F241" s="360"/>
      <c r="G241" s="361"/>
      <c r="H241" s="332" t="s">
        <v>813</v>
      </c>
      <c r="I241" s="362"/>
      <c r="J241" s="303" t="s">
        <v>37</v>
      </c>
      <c r="K241" s="304" t="s">
        <v>37</v>
      </c>
      <c r="L241" s="305"/>
      <c r="M241" s="363"/>
      <c r="N241" s="363"/>
      <c r="O241" s="333" t="s">
        <v>29</v>
      </c>
      <c r="Q241" s="307"/>
      <c r="R241" s="308">
        <f t="shared" si="83"/>
        <v>1</v>
      </c>
      <c r="S241" s="309" t="str">
        <f t="shared" si="78"/>
        <v/>
      </c>
      <c r="T241" s="310" t="str">
        <f t="shared" si="79"/>
        <v>1</v>
      </c>
      <c r="U241" s="309" t="str">
        <f t="shared" si="80"/>
        <v/>
      </c>
      <c r="V241" s="310" t="str">
        <f t="shared" si="81"/>
        <v>1</v>
      </c>
      <c r="W241" s="309" t="str">
        <f t="shared" si="82"/>
        <v/>
      </c>
      <c r="X241" s="311"/>
      <c r="Y241" s="365"/>
      <c r="Z241" s="365"/>
      <c r="AA241" s="365"/>
    </row>
    <row r="242" spans="1:27" s="313" customFormat="1" ht="24.75" customHeight="1">
      <c r="A242" s="296"/>
      <c r="B242" s="317"/>
      <c r="C242" s="318"/>
      <c r="D242" s="326" t="s">
        <v>400</v>
      </c>
      <c r="E242" s="543" t="s">
        <v>32</v>
      </c>
      <c r="F242" s="360"/>
      <c r="G242" s="361"/>
      <c r="H242" s="544" t="s">
        <v>763</v>
      </c>
      <c r="I242" s="362"/>
      <c r="J242" s="303"/>
      <c r="K242" s="304"/>
      <c r="L242" s="305"/>
      <c r="M242" s="363"/>
      <c r="N242" s="363"/>
      <c r="O242" s="364"/>
      <c r="Q242" s="307"/>
      <c r="R242" s="308"/>
      <c r="S242" s="309" t="str">
        <f t="shared" si="78"/>
        <v/>
      </c>
      <c r="T242" s="310" t="str">
        <f t="shared" si="79"/>
        <v/>
      </c>
      <c r="U242" s="309" t="str">
        <f t="shared" si="80"/>
        <v/>
      </c>
      <c r="V242" s="310" t="str">
        <f t="shared" si="81"/>
        <v/>
      </c>
      <c r="W242" s="309" t="str">
        <f t="shared" si="82"/>
        <v/>
      </c>
      <c r="X242" s="311"/>
      <c r="Y242" s="365"/>
      <c r="Z242" s="365"/>
      <c r="AA242" s="365"/>
    </row>
    <row r="243" spans="1:27" s="313" customFormat="1" ht="25.5" outlineLevel="1">
      <c r="A243" s="296"/>
      <c r="B243" s="317" t="s">
        <v>401</v>
      </c>
      <c r="C243" s="318" t="s">
        <v>402</v>
      </c>
      <c r="D243" s="319" t="s">
        <v>403</v>
      </c>
      <c r="E243" s="359" t="s">
        <v>622</v>
      </c>
      <c r="F243" s="360"/>
      <c r="G243" s="361"/>
      <c r="H243" s="332" t="s">
        <v>764</v>
      </c>
      <c r="I243" s="362"/>
      <c r="J243" s="303"/>
      <c r="K243" s="304"/>
      <c r="L243" s="305"/>
      <c r="M243" s="363"/>
      <c r="N243" s="363"/>
      <c r="O243" s="333" t="s">
        <v>988</v>
      </c>
      <c r="Q243" s="307"/>
      <c r="R243" s="308">
        <f t="shared" ref="R243:R248" si="84">IF(OR(L243="n.d.",L243="nd",L243="n.d",L243="nd."),"",2)</f>
        <v>2</v>
      </c>
      <c r="S243" s="309" t="str">
        <f t="shared" si="78"/>
        <v/>
      </c>
      <c r="T243" s="310" t="str">
        <f t="shared" si="79"/>
        <v/>
      </c>
      <c r="U243" s="309" t="str">
        <f t="shared" si="80"/>
        <v/>
      </c>
      <c r="V243" s="310" t="str">
        <f t="shared" si="81"/>
        <v/>
      </c>
      <c r="W243" s="309" t="str">
        <f t="shared" si="82"/>
        <v/>
      </c>
      <c r="X243" s="311"/>
      <c r="Y243" s="365"/>
      <c r="Z243" s="365"/>
      <c r="AA243" s="365"/>
    </row>
    <row r="244" spans="1:27" s="313" customFormat="1" ht="25.5" outlineLevel="1">
      <c r="A244" s="296"/>
      <c r="B244" s="317" t="s">
        <v>404</v>
      </c>
      <c r="C244" s="318" t="s">
        <v>402</v>
      </c>
      <c r="D244" s="319" t="s">
        <v>405</v>
      </c>
      <c r="E244" s="359" t="s">
        <v>623</v>
      </c>
      <c r="F244" s="360"/>
      <c r="G244" s="361"/>
      <c r="H244" s="332" t="s">
        <v>765</v>
      </c>
      <c r="I244" s="362"/>
      <c r="J244" s="303"/>
      <c r="K244" s="304"/>
      <c r="L244" s="305"/>
      <c r="M244" s="363"/>
      <c r="N244" s="363"/>
      <c r="O244" s="333" t="s">
        <v>988</v>
      </c>
      <c r="Q244" s="307"/>
      <c r="R244" s="308">
        <f t="shared" si="84"/>
        <v>2</v>
      </c>
      <c r="S244" s="309" t="str">
        <f t="shared" si="78"/>
        <v/>
      </c>
      <c r="T244" s="310" t="str">
        <f t="shared" si="79"/>
        <v/>
      </c>
      <c r="U244" s="309" t="str">
        <f t="shared" si="80"/>
        <v/>
      </c>
      <c r="V244" s="310" t="str">
        <f t="shared" si="81"/>
        <v/>
      </c>
      <c r="W244" s="309" t="str">
        <f t="shared" si="82"/>
        <v/>
      </c>
      <c r="X244" s="311"/>
      <c r="Y244" s="365"/>
      <c r="Z244" s="365"/>
      <c r="AA244" s="365"/>
    </row>
    <row r="245" spans="1:27" s="313" customFormat="1" outlineLevel="1">
      <c r="A245" s="296"/>
      <c r="B245" s="317" t="s">
        <v>406</v>
      </c>
      <c r="C245" s="318" t="s">
        <v>402</v>
      </c>
      <c r="D245" s="319" t="s">
        <v>407</v>
      </c>
      <c r="E245" s="359" t="s">
        <v>624</v>
      </c>
      <c r="F245" s="360"/>
      <c r="G245" s="361"/>
      <c r="H245" s="332" t="s">
        <v>805</v>
      </c>
      <c r="I245" s="362"/>
      <c r="J245" s="303"/>
      <c r="K245" s="304"/>
      <c r="L245" s="305"/>
      <c r="M245" s="363"/>
      <c r="N245" s="363"/>
      <c r="O245" s="333" t="s">
        <v>989</v>
      </c>
      <c r="Q245" s="307"/>
      <c r="R245" s="308">
        <f t="shared" si="84"/>
        <v>2</v>
      </c>
      <c r="S245" s="309" t="str">
        <f t="shared" si="78"/>
        <v/>
      </c>
      <c r="T245" s="310" t="str">
        <f t="shared" si="79"/>
        <v/>
      </c>
      <c r="U245" s="309" t="str">
        <f t="shared" si="80"/>
        <v/>
      </c>
      <c r="V245" s="310" t="str">
        <f t="shared" si="81"/>
        <v/>
      </c>
      <c r="W245" s="309" t="str">
        <f t="shared" si="82"/>
        <v/>
      </c>
      <c r="X245" s="311"/>
      <c r="Y245" s="365"/>
      <c r="Z245" s="365"/>
      <c r="AA245" s="365"/>
    </row>
    <row r="246" spans="1:27" s="313" customFormat="1" outlineLevel="1">
      <c r="A246" s="296"/>
      <c r="B246" s="317" t="s">
        <v>408</v>
      </c>
      <c r="C246" s="318" t="s">
        <v>402</v>
      </c>
      <c r="D246" s="319" t="s">
        <v>409</v>
      </c>
      <c r="E246" s="359" t="s">
        <v>625</v>
      </c>
      <c r="F246" s="360"/>
      <c r="G246" s="361"/>
      <c r="H246" s="332" t="s">
        <v>766</v>
      </c>
      <c r="I246" s="362"/>
      <c r="J246" s="303"/>
      <c r="K246" s="304"/>
      <c r="L246" s="305"/>
      <c r="M246" s="363"/>
      <c r="N246" s="363"/>
      <c r="O246" s="333" t="s">
        <v>989</v>
      </c>
      <c r="Q246" s="307"/>
      <c r="R246" s="308">
        <f t="shared" si="84"/>
        <v>2</v>
      </c>
      <c r="S246" s="309" t="str">
        <f t="shared" si="78"/>
        <v/>
      </c>
      <c r="T246" s="310" t="str">
        <f t="shared" si="79"/>
        <v/>
      </c>
      <c r="U246" s="309" t="str">
        <f t="shared" si="80"/>
        <v/>
      </c>
      <c r="V246" s="310" t="str">
        <f t="shared" si="81"/>
        <v/>
      </c>
      <c r="W246" s="309" t="str">
        <f t="shared" si="82"/>
        <v/>
      </c>
      <c r="X246" s="311"/>
      <c r="Y246" s="365"/>
      <c r="Z246" s="365"/>
      <c r="AA246" s="365"/>
    </row>
    <row r="247" spans="1:27" s="313" customFormat="1" ht="25.5" outlineLevel="1">
      <c r="A247" s="296"/>
      <c r="B247" s="317" t="s">
        <v>410</v>
      </c>
      <c r="C247" s="318" t="s">
        <v>402</v>
      </c>
      <c r="D247" s="319" t="s">
        <v>411</v>
      </c>
      <c r="E247" s="359" t="s">
        <v>626</v>
      </c>
      <c r="F247" s="360"/>
      <c r="G247" s="361"/>
      <c r="H247" s="332" t="s">
        <v>804</v>
      </c>
      <c r="I247" s="362"/>
      <c r="J247" s="303" t="s">
        <v>37</v>
      </c>
      <c r="K247" s="304"/>
      <c r="L247" s="305"/>
      <c r="M247" s="363"/>
      <c r="N247" s="363"/>
      <c r="O247" s="333" t="s">
        <v>988</v>
      </c>
      <c r="Q247" s="307"/>
      <c r="R247" s="308">
        <f t="shared" si="84"/>
        <v>2</v>
      </c>
      <c r="S247" s="309" t="str">
        <f t="shared" si="78"/>
        <v/>
      </c>
      <c r="T247" s="310" t="str">
        <f t="shared" si="79"/>
        <v>2</v>
      </c>
      <c r="U247" s="309" t="str">
        <f t="shared" si="80"/>
        <v/>
      </c>
      <c r="V247" s="310" t="str">
        <f t="shared" si="81"/>
        <v/>
      </c>
      <c r="W247" s="309" t="str">
        <f t="shared" si="82"/>
        <v/>
      </c>
      <c r="X247" s="311"/>
      <c r="Y247" s="365"/>
      <c r="Z247" s="365"/>
      <c r="AA247" s="365"/>
    </row>
    <row r="248" spans="1:27" s="313" customFormat="1" outlineLevel="1">
      <c r="A248" s="296"/>
      <c r="B248" s="317" t="s">
        <v>412</v>
      </c>
      <c r="C248" s="318" t="s">
        <v>402</v>
      </c>
      <c r="D248" s="319" t="s">
        <v>413</v>
      </c>
      <c r="E248" s="359" t="s">
        <v>627</v>
      </c>
      <c r="F248" s="360"/>
      <c r="G248" s="361"/>
      <c r="H248" s="332" t="s">
        <v>767</v>
      </c>
      <c r="I248" s="362"/>
      <c r="J248" s="303"/>
      <c r="K248" s="304"/>
      <c r="L248" s="305"/>
      <c r="M248" s="363"/>
      <c r="N248" s="363"/>
      <c r="O248" s="333" t="s">
        <v>988</v>
      </c>
      <c r="Q248" s="307"/>
      <c r="R248" s="308">
        <f t="shared" si="84"/>
        <v>2</v>
      </c>
      <c r="S248" s="309" t="str">
        <f t="shared" si="78"/>
        <v/>
      </c>
      <c r="T248" s="310" t="str">
        <f t="shared" si="79"/>
        <v/>
      </c>
      <c r="U248" s="309" t="str">
        <f t="shared" si="80"/>
        <v/>
      </c>
      <c r="V248" s="310" t="str">
        <f t="shared" si="81"/>
        <v/>
      </c>
      <c r="W248" s="309" t="str">
        <f t="shared" si="82"/>
        <v/>
      </c>
      <c r="X248" s="311"/>
      <c r="Y248" s="365"/>
      <c r="Z248" s="365"/>
      <c r="AA248" s="365"/>
    </row>
    <row r="249" spans="1:27">
      <c r="B249" s="203" t="s">
        <v>414</v>
      </c>
      <c r="C249" s="236"/>
      <c r="D249" s="232"/>
      <c r="E249" s="229"/>
      <c r="F249" s="231"/>
      <c r="G249" s="232"/>
      <c r="H249" s="233"/>
      <c r="I249" s="230"/>
      <c r="J249" s="221"/>
      <c r="K249" s="222"/>
      <c r="L249" s="223"/>
      <c r="M249" s="234"/>
      <c r="N249" s="234"/>
      <c r="O249" s="235"/>
      <c r="Q249" s="209" t="s">
        <v>415</v>
      </c>
      <c r="R249" s="252"/>
      <c r="S249" s="152" t="str">
        <f t="shared" si="78"/>
        <v/>
      </c>
      <c r="T249" s="151" t="str">
        <f t="shared" si="79"/>
        <v/>
      </c>
      <c r="U249" s="152" t="str">
        <f t="shared" si="80"/>
        <v/>
      </c>
      <c r="V249" s="151" t="str">
        <f t="shared" si="81"/>
        <v/>
      </c>
      <c r="W249" s="152" t="str">
        <f t="shared" si="82"/>
        <v/>
      </c>
      <c r="X249" s="27"/>
      <c r="Y249" s="236"/>
      <c r="Z249" s="236"/>
      <c r="AA249" s="236"/>
    </row>
    <row r="250" spans="1:27">
      <c r="B250" s="317"/>
      <c r="C250" s="318"/>
      <c r="D250" s="319" t="s">
        <v>416</v>
      </c>
      <c r="E250" s="359" t="s">
        <v>32</v>
      </c>
      <c r="F250" s="360"/>
      <c r="G250" s="361"/>
      <c r="H250" s="332"/>
      <c r="I250" s="362"/>
      <c r="J250" s="303"/>
      <c r="K250" s="304"/>
      <c r="L250" s="305"/>
      <c r="M250" s="363"/>
      <c r="N250" s="363"/>
      <c r="O250" s="364"/>
      <c r="Q250" s="202"/>
      <c r="R250" s="252"/>
      <c r="S250" s="152" t="str">
        <f t="shared" si="78"/>
        <v/>
      </c>
      <c r="T250" s="151" t="str">
        <f t="shared" si="79"/>
        <v/>
      </c>
      <c r="U250" s="152" t="str">
        <f t="shared" si="80"/>
        <v/>
      </c>
      <c r="V250" s="151" t="str">
        <f t="shared" si="81"/>
        <v/>
      </c>
      <c r="W250" s="152" t="str">
        <f t="shared" si="82"/>
        <v/>
      </c>
      <c r="X250" s="27"/>
      <c r="Y250" s="236"/>
      <c r="Z250" s="236"/>
      <c r="AA250" s="236"/>
    </row>
    <row r="251" spans="1:27" ht="25.5" outlineLevel="1">
      <c r="B251" s="317" t="s">
        <v>417</v>
      </c>
      <c r="C251" s="318" t="s">
        <v>418</v>
      </c>
      <c r="D251" s="319" t="s">
        <v>419</v>
      </c>
      <c r="E251" s="359" t="s">
        <v>628</v>
      </c>
      <c r="F251" s="360"/>
      <c r="G251" s="361"/>
      <c r="H251" s="332" t="s">
        <v>832</v>
      </c>
      <c r="I251" s="362"/>
      <c r="J251" s="303"/>
      <c r="K251" s="304"/>
      <c r="L251" s="305"/>
      <c r="M251" s="363"/>
      <c r="N251" s="363"/>
      <c r="O251" s="364" t="s">
        <v>988</v>
      </c>
      <c r="Q251" s="202"/>
      <c r="R251" s="252">
        <f t="shared" ref="R251:R258" si="85">IF(OR(L251="n.d.",L251="nd",L251="n.d",L251="nd."),"",1)</f>
        <v>1</v>
      </c>
      <c r="S251" s="152" t="str">
        <f t="shared" si="78"/>
        <v/>
      </c>
      <c r="T251" s="151" t="str">
        <f t="shared" si="79"/>
        <v/>
      </c>
      <c r="U251" s="152" t="str">
        <f t="shared" si="80"/>
        <v/>
      </c>
      <c r="V251" s="151" t="str">
        <f t="shared" si="81"/>
        <v/>
      </c>
      <c r="W251" s="152" t="str">
        <f t="shared" si="82"/>
        <v/>
      </c>
      <c r="X251" s="27"/>
      <c r="Y251" s="236"/>
      <c r="Z251" s="236"/>
      <c r="AA251" s="236"/>
    </row>
    <row r="252" spans="1:27" ht="25.5" outlineLevel="1">
      <c r="B252" s="317" t="s">
        <v>420</v>
      </c>
      <c r="C252" s="318" t="s">
        <v>418</v>
      </c>
      <c r="D252" s="319" t="s">
        <v>421</v>
      </c>
      <c r="E252" s="359" t="s">
        <v>629</v>
      </c>
      <c r="F252" s="360"/>
      <c r="G252" s="361"/>
      <c r="H252" s="332" t="s">
        <v>833</v>
      </c>
      <c r="I252" s="362"/>
      <c r="J252" s="303"/>
      <c r="K252" s="304"/>
      <c r="L252" s="305"/>
      <c r="M252" s="363"/>
      <c r="N252" s="363"/>
      <c r="O252" s="364" t="s">
        <v>988</v>
      </c>
      <c r="Q252" s="202"/>
      <c r="R252" s="252">
        <f t="shared" si="85"/>
        <v>1</v>
      </c>
      <c r="S252" s="152" t="str">
        <f t="shared" si="78"/>
        <v/>
      </c>
      <c r="T252" s="151" t="str">
        <f t="shared" si="79"/>
        <v/>
      </c>
      <c r="U252" s="152" t="str">
        <f t="shared" si="80"/>
        <v/>
      </c>
      <c r="V252" s="151" t="str">
        <f t="shared" si="81"/>
        <v/>
      </c>
      <c r="W252" s="152" t="str">
        <f t="shared" si="82"/>
        <v/>
      </c>
      <c r="X252" s="27"/>
      <c r="Y252" s="236"/>
      <c r="Z252" s="236"/>
      <c r="AA252" s="236"/>
    </row>
    <row r="253" spans="1:27" ht="25.5" outlineLevel="1">
      <c r="B253" s="317" t="s">
        <v>422</v>
      </c>
      <c r="C253" s="318" t="s">
        <v>418</v>
      </c>
      <c r="D253" s="319" t="s">
        <v>423</v>
      </c>
      <c r="E253" s="359" t="s">
        <v>692</v>
      </c>
      <c r="F253" s="360"/>
      <c r="G253" s="361"/>
      <c r="H253" s="332" t="s">
        <v>834</v>
      </c>
      <c r="I253" s="362"/>
      <c r="J253" s="303" t="s">
        <v>57</v>
      </c>
      <c r="K253" s="304" t="s">
        <v>57</v>
      </c>
      <c r="L253" s="305"/>
      <c r="M253" s="363"/>
      <c r="N253" s="363"/>
      <c r="O253" s="364" t="s">
        <v>988</v>
      </c>
      <c r="Q253" s="202"/>
      <c r="R253" s="252">
        <f t="shared" si="85"/>
        <v>1</v>
      </c>
      <c r="S253" s="152" t="str">
        <f t="shared" si="78"/>
        <v/>
      </c>
      <c r="T253" s="151" t="str">
        <f t="shared" si="79"/>
        <v/>
      </c>
      <c r="U253" s="152" t="str">
        <f t="shared" si="80"/>
        <v/>
      </c>
      <c r="V253" s="151" t="str">
        <f t="shared" si="81"/>
        <v/>
      </c>
      <c r="W253" s="152" t="str">
        <f t="shared" si="82"/>
        <v/>
      </c>
      <c r="X253" s="27"/>
      <c r="Y253" s="236"/>
      <c r="Z253" s="236"/>
      <c r="AA253" s="236"/>
    </row>
    <row r="254" spans="1:27" ht="25.5" outlineLevel="1">
      <c r="B254" s="317" t="s">
        <v>424</v>
      </c>
      <c r="C254" s="318" t="s">
        <v>418</v>
      </c>
      <c r="D254" s="319" t="s">
        <v>425</v>
      </c>
      <c r="E254" s="359" t="s">
        <v>630</v>
      </c>
      <c r="F254" s="360"/>
      <c r="G254" s="361"/>
      <c r="H254" s="332" t="s">
        <v>768</v>
      </c>
      <c r="I254" s="362"/>
      <c r="J254" s="303"/>
      <c r="K254" s="304"/>
      <c r="L254" s="305"/>
      <c r="M254" s="363"/>
      <c r="N254" s="363"/>
      <c r="O254" s="364" t="s">
        <v>988</v>
      </c>
      <c r="Q254" s="202"/>
      <c r="R254" s="252">
        <f t="shared" si="85"/>
        <v>1</v>
      </c>
      <c r="S254" s="152" t="str">
        <f t="shared" si="78"/>
        <v/>
      </c>
      <c r="T254" s="151" t="str">
        <f t="shared" si="79"/>
        <v/>
      </c>
      <c r="U254" s="152" t="str">
        <f t="shared" si="80"/>
        <v/>
      </c>
      <c r="V254" s="151" t="str">
        <f t="shared" si="81"/>
        <v/>
      </c>
      <c r="W254" s="152" t="str">
        <f t="shared" si="82"/>
        <v/>
      </c>
      <c r="X254" s="27"/>
      <c r="Y254" s="236"/>
      <c r="Z254" s="236"/>
      <c r="AA254" s="236"/>
    </row>
    <row r="255" spans="1:27" ht="25.5" outlineLevel="1">
      <c r="B255" s="317" t="s">
        <v>426</v>
      </c>
      <c r="C255" s="318" t="s">
        <v>418</v>
      </c>
      <c r="D255" s="319" t="s">
        <v>427</v>
      </c>
      <c r="E255" s="359" t="s">
        <v>631</v>
      </c>
      <c r="F255" s="360"/>
      <c r="G255" s="361"/>
      <c r="H255" s="332" t="s">
        <v>769</v>
      </c>
      <c r="I255" s="362"/>
      <c r="J255" s="303"/>
      <c r="K255" s="304"/>
      <c r="L255" s="305"/>
      <c r="M255" s="363"/>
      <c r="N255" s="363"/>
      <c r="O255" s="364" t="s">
        <v>988</v>
      </c>
      <c r="Q255" s="202"/>
      <c r="R255" s="252">
        <f t="shared" si="85"/>
        <v>1</v>
      </c>
      <c r="S255" s="152" t="str">
        <f t="shared" si="78"/>
        <v/>
      </c>
      <c r="T255" s="151" t="str">
        <f t="shared" si="79"/>
        <v/>
      </c>
      <c r="U255" s="152" t="str">
        <f t="shared" si="80"/>
        <v/>
      </c>
      <c r="V255" s="151" t="str">
        <f t="shared" si="81"/>
        <v/>
      </c>
      <c r="W255" s="152" t="str">
        <f t="shared" si="82"/>
        <v/>
      </c>
      <c r="X255" s="27"/>
      <c r="Y255" s="236"/>
      <c r="Z255" s="236"/>
      <c r="AA255" s="236"/>
    </row>
    <row r="256" spans="1:27" ht="25.5" outlineLevel="1">
      <c r="B256" s="317" t="s">
        <v>428</v>
      </c>
      <c r="C256" s="318" t="s">
        <v>418</v>
      </c>
      <c r="D256" s="319" t="s">
        <v>429</v>
      </c>
      <c r="E256" s="359" t="s">
        <v>632</v>
      </c>
      <c r="F256" s="360"/>
      <c r="G256" s="361"/>
      <c r="H256" s="332" t="s">
        <v>770</v>
      </c>
      <c r="I256" s="362"/>
      <c r="J256" s="303"/>
      <c r="K256" s="304"/>
      <c r="L256" s="305"/>
      <c r="M256" s="363"/>
      <c r="N256" s="363"/>
      <c r="O256" s="364" t="s">
        <v>988</v>
      </c>
      <c r="Q256" s="202"/>
      <c r="R256" s="252">
        <f t="shared" si="85"/>
        <v>1</v>
      </c>
      <c r="S256" s="152" t="str">
        <f t="shared" si="78"/>
        <v/>
      </c>
      <c r="T256" s="151" t="str">
        <f t="shared" si="79"/>
        <v/>
      </c>
      <c r="U256" s="152" t="str">
        <f t="shared" si="80"/>
        <v/>
      </c>
      <c r="V256" s="151" t="str">
        <f t="shared" si="81"/>
        <v/>
      </c>
      <c r="W256" s="152" t="str">
        <f t="shared" si="82"/>
        <v/>
      </c>
      <c r="X256" s="27"/>
      <c r="Y256" s="236"/>
      <c r="Z256" s="236"/>
      <c r="AA256" s="236"/>
    </row>
    <row r="257" spans="2:27" ht="25.5" outlineLevel="1">
      <c r="B257" s="317" t="s">
        <v>430</v>
      </c>
      <c r="C257" s="318" t="s">
        <v>418</v>
      </c>
      <c r="D257" s="319" t="s">
        <v>431</v>
      </c>
      <c r="E257" s="359" t="s">
        <v>633</v>
      </c>
      <c r="F257" s="360"/>
      <c r="G257" s="361"/>
      <c r="H257" s="332" t="s">
        <v>835</v>
      </c>
      <c r="I257" s="362"/>
      <c r="J257" s="303"/>
      <c r="K257" s="304"/>
      <c r="L257" s="305"/>
      <c r="M257" s="363"/>
      <c r="N257" s="363"/>
      <c r="O257" s="364" t="s">
        <v>988</v>
      </c>
      <c r="Q257" s="202"/>
      <c r="R257" s="252">
        <f t="shared" si="85"/>
        <v>1</v>
      </c>
      <c r="S257" s="152" t="str">
        <f t="shared" si="78"/>
        <v/>
      </c>
      <c r="T257" s="151" t="str">
        <f t="shared" si="79"/>
        <v/>
      </c>
      <c r="U257" s="152" t="str">
        <f t="shared" si="80"/>
        <v/>
      </c>
      <c r="V257" s="151" t="str">
        <f t="shared" si="81"/>
        <v/>
      </c>
      <c r="W257" s="152" t="str">
        <f t="shared" si="82"/>
        <v/>
      </c>
      <c r="X257" s="27"/>
      <c r="Y257" s="236"/>
      <c r="Z257" s="236"/>
      <c r="AA257" s="236"/>
    </row>
    <row r="258" spans="2:27" ht="25.5" outlineLevel="1">
      <c r="B258" s="317" t="s">
        <v>432</v>
      </c>
      <c r="C258" s="318" t="s">
        <v>418</v>
      </c>
      <c r="D258" s="319" t="s">
        <v>433</v>
      </c>
      <c r="E258" s="359" t="s">
        <v>634</v>
      </c>
      <c r="F258" s="360"/>
      <c r="G258" s="361"/>
      <c r="H258" s="332" t="s">
        <v>771</v>
      </c>
      <c r="I258" s="362"/>
      <c r="J258" s="303"/>
      <c r="K258" s="304"/>
      <c r="L258" s="305"/>
      <c r="M258" s="363"/>
      <c r="N258" s="363"/>
      <c r="O258" s="364" t="s">
        <v>988</v>
      </c>
      <c r="Q258" s="202"/>
      <c r="R258" s="252">
        <f t="shared" si="85"/>
        <v>1</v>
      </c>
      <c r="S258" s="152" t="str">
        <f t="shared" si="78"/>
        <v/>
      </c>
      <c r="T258" s="151" t="str">
        <f t="shared" si="79"/>
        <v/>
      </c>
      <c r="U258" s="152" t="str">
        <f t="shared" si="80"/>
        <v/>
      </c>
      <c r="V258" s="151" t="str">
        <f t="shared" si="81"/>
        <v/>
      </c>
      <c r="W258" s="152" t="str">
        <f t="shared" si="82"/>
        <v/>
      </c>
      <c r="X258" s="27"/>
      <c r="Y258" s="236"/>
      <c r="Z258" s="236"/>
      <c r="AA258" s="236"/>
    </row>
    <row r="259" spans="2:27" ht="22.5" customHeight="1">
      <c r="B259" s="317"/>
      <c r="C259" s="318"/>
      <c r="D259" s="319" t="s">
        <v>434</v>
      </c>
      <c r="E259" s="359" t="s">
        <v>32</v>
      </c>
      <c r="F259" s="360"/>
      <c r="G259" s="361"/>
      <c r="H259" s="332" t="s">
        <v>772</v>
      </c>
      <c r="I259" s="362"/>
      <c r="J259" s="303"/>
      <c r="K259" s="304"/>
      <c r="L259" s="305"/>
      <c r="M259" s="363"/>
      <c r="N259" s="363"/>
      <c r="O259" s="364"/>
      <c r="Q259" s="202"/>
      <c r="R259" s="252"/>
      <c r="S259" s="152" t="str">
        <f t="shared" si="78"/>
        <v/>
      </c>
      <c r="T259" s="151" t="str">
        <f t="shared" si="79"/>
        <v/>
      </c>
      <c r="U259" s="152" t="str">
        <f t="shared" si="80"/>
        <v/>
      </c>
      <c r="V259" s="151" t="str">
        <f t="shared" si="81"/>
        <v/>
      </c>
      <c r="W259" s="152" t="str">
        <f t="shared" si="82"/>
        <v/>
      </c>
      <c r="X259" s="27"/>
      <c r="Y259" s="236"/>
      <c r="Z259" s="236"/>
      <c r="AA259" s="236"/>
    </row>
    <row r="260" spans="2:27" ht="76.5" outlineLevel="1">
      <c r="B260" s="317" t="s">
        <v>435</v>
      </c>
      <c r="C260" s="318" t="s">
        <v>418</v>
      </c>
      <c r="D260" s="319" t="s">
        <v>436</v>
      </c>
      <c r="E260" s="359" t="s">
        <v>635</v>
      </c>
      <c r="F260" s="360"/>
      <c r="G260" s="361"/>
      <c r="H260" s="332" t="s">
        <v>775</v>
      </c>
      <c r="I260" s="362"/>
      <c r="J260" s="303" t="s">
        <v>37</v>
      </c>
      <c r="K260" s="304" t="s">
        <v>37</v>
      </c>
      <c r="L260" s="305"/>
      <c r="M260" s="363"/>
      <c r="N260" s="363"/>
      <c r="O260" s="364" t="s">
        <v>988</v>
      </c>
      <c r="Q260" s="202"/>
      <c r="R260" s="252">
        <f t="shared" ref="R260:R264" si="86">IF(OR(L260="n.d.",L260="nd",L260="n.d",L260="nd."),"",2)</f>
        <v>2</v>
      </c>
      <c r="S260" s="152" t="str">
        <f t="shared" si="78"/>
        <v/>
      </c>
      <c r="T260" s="151" t="str">
        <f t="shared" si="79"/>
        <v>2</v>
      </c>
      <c r="U260" s="152" t="str">
        <f t="shared" si="80"/>
        <v/>
      </c>
      <c r="V260" s="151" t="str">
        <f t="shared" si="81"/>
        <v>2</v>
      </c>
      <c r="W260" s="152" t="str">
        <f t="shared" si="82"/>
        <v/>
      </c>
      <c r="X260" s="27"/>
      <c r="Y260" s="236"/>
      <c r="Z260" s="236"/>
      <c r="AA260" s="236"/>
    </row>
    <row r="261" spans="2:27" ht="63.75" outlineLevel="1">
      <c r="B261" s="317" t="s">
        <v>437</v>
      </c>
      <c r="C261" s="318" t="s">
        <v>418</v>
      </c>
      <c r="D261" s="319" t="s">
        <v>438</v>
      </c>
      <c r="E261" s="359" t="s">
        <v>636</v>
      </c>
      <c r="F261" s="360"/>
      <c r="G261" s="361"/>
      <c r="H261" s="332" t="s">
        <v>776</v>
      </c>
      <c r="I261" s="362"/>
      <c r="J261" s="303"/>
      <c r="K261" s="304"/>
      <c r="L261" s="305"/>
      <c r="M261" s="363"/>
      <c r="N261" s="363"/>
      <c r="O261" s="364" t="s">
        <v>988</v>
      </c>
      <c r="Q261" s="202"/>
      <c r="R261" s="252">
        <f t="shared" si="86"/>
        <v>2</v>
      </c>
      <c r="S261" s="152" t="str">
        <f t="shared" si="78"/>
        <v/>
      </c>
      <c r="T261" s="151" t="str">
        <f t="shared" si="79"/>
        <v/>
      </c>
      <c r="U261" s="152" t="str">
        <f t="shared" si="80"/>
        <v/>
      </c>
      <c r="V261" s="151" t="str">
        <f t="shared" si="81"/>
        <v/>
      </c>
      <c r="W261" s="152" t="str">
        <f t="shared" si="82"/>
        <v/>
      </c>
      <c r="X261" s="27"/>
      <c r="Y261" s="236"/>
      <c r="Z261" s="236"/>
      <c r="AA261" s="236"/>
    </row>
    <row r="262" spans="2:27" ht="38.25" outlineLevel="1">
      <c r="B262" s="317" t="s">
        <v>439</v>
      </c>
      <c r="C262" s="318" t="s">
        <v>418</v>
      </c>
      <c r="D262" s="319" t="s">
        <v>440</v>
      </c>
      <c r="E262" s="359" t="s">
        <v>637</v>
      </c>
      <c r="F262" s="360"/>
      <c r="G262" s="361"/>
      <c r="H262" s="332" t="s">
        <v>774</v>
      </c>
      <c r="I262" s="362"/>
      <c r="J262" s="303"/>
      <c r="K262" s="304"/>
      <c r="L262" s="305"/>
      <c r="M262" s="363"/>
      <c r="N262" s="363"/>
      <c r="O262" s="364" t="s">
        <v>988</v>
      </c>
      <c r="Q262" s="202"/>
      <c r="R262" s="252">
        <f t="shared" si="86"/>
        <v>2</v>
      </c>
      <c r="S262" s="152" t="str">
        <f t="shared" si="78"/>
        <v/>
      </c>
      <c r="T262" s="151" t="str">
        <f t="shared" si="79"/>
        <v/>
      </c>
      <c r="U262" s="152" t="str">
        <f t="shared" si="80"/>
        <v/>
      </c>
      <c r="V262" s="151" t="str">
        <f t="shared" si="81"/>
        <v/>
      </c>
      <c r="W262" s="152" t="str">
        <f t="shared" si="82"/>
        <v/>
      </c>
      <c r="X262" s="27"/>
      <c r="Y262" s="236"/>
      <c r="Z262" s="236"/>
      <c r="AA262" s="236"/>
    </row>
    <row r="263" spans="2:27" ht="38.25" outlineLevel="1">
      <c r="B263" s="317" t="s">
        <v>441</v>
      </c>
      <c r="C263" s="318" t="s">
        <v>418</v>
      </c>
      <c r="D263" s="319" t="s">
        <v>442</v>
      </c>
      <c r="E263" s="359" t="s">
        <v>638</v>
      </c>
      <c r="F263" s="360"/>
      <c r="G263" s="361"/>
      <c r="H263" s="332" t="s">
        <v>773</v>
      </c>
      <c r="I263" s="362"/>
      <c r="J263" s="303"/>
      <c r="K263" s="304"/>
      <c r="L263" s="305"/>
      <c r="M263" s="363"/>
      <c r="N263" s="363"/>
      <c r="O263" s="364" t="s">
        <v>988</v>
      </c>
      <c r="Q263" s="202"/>
      <c r="R263" s="252">
        <f t="shared" si="86"/>
        <v>2</v>
      </c>
      <c r="S263" s="152" t="str">
        <f t="shared" si="78"/>
        <v/>
      </c>
      <c r="T263" s="151" t="str">
        <f t="shared" si="79"/>
        <v/>
      </c>
      <c r="U263" s="152" t="str">
        <f t="shared" si="80"/>
        <v/>
      </c>
      <c r="V263" s="151" t="str">
        <f t="shared" si="81"/>
        <v/>
      </c>
      <c r="W263" s="152" t="str">
        <f t="shared" si="82"/>
        <v/>
      </c>
      <c r="X263" s="27"/>
      <c r="Y263" s="236"/>
      <c r="Z263" s="236"/>
      <c r="AA263" s="236"/>
    </row>
    <row r="264" spans="2:27" ht="51" outlineLevel="1">
      <c r="B264" s="317" t="s">
        <v>443</v>
      </c>
      <c r="C264" s="318" t="s">
        <v>418</v>
      </c>
      <c r="D264" s="319" t="s">
        <v>444</v>
      </c>
      <c r="E264" s="359" t="s">
        <v>639</v>
      </c>
      <c r="F264" s="360"/>
      <c r="G264" s="361"/>
      <c r="H264" s="332" t="s">
        <v>777</v>
      </c>
      <c r="I264" s="362"/>
      <c r="J264" s="303"/>
      <c r="K264" s="304"/>
      <c r="L264" s="305"/>
      <c r="M264" s="363"/>
      <c r="N264" s="363"/>
      <c r="O264" s="364" t="s">
        <v>988</v>
      </c>
      <c r="Q264" s="202"/>
      <c r="R264" s="252">
        <f t="shared" si="86"/>
        <v>2</v>
      </c>
      <c r="S264" s="152" t="str">
        <f t="shared" si="78"/>
        <v/>
      </c>
      <c r="T264" s="151" t="str">
        <f t="shared" si="79"/>
        <v/>
      </c>
      <c r="U264" s="152" t="str">
        <f t="shared" si="80"/>
        <v/>
      </c>
      <c r="V264" s="151" t="str">
        <f t="shared" si="81"/>
        <v/>
      </c>
      <c r="W264" s="152" t="str">
        <f t="shared" si="82"/>
        <v/>
      </c>
      <c r="X264" s="27"/>
      <c r="Y264" s="236"/>
      <c r="Z264" s="236"/>
      <c r="AA264" s="236"/>
    </row>
    <row r="265" spans="2:27">
      <c r="B265" s="203" t="s">
        <v>445</v>
      </c>
      <c r="C265" s="39"/>
      <c r="D265" s="40"/>
      <c r="E265" s="229"/>
      <c r="F265" s="231"/>
      <c r="G265" s="232"/>
      <c r="H265" s="233"/>
      <c r="I265" s="230"/>
      <c r="J265" s="221"/>
      <c r="K265" s="222"/>
      <c r="L265" s="223"/>
      <c r="M265" s="234"/>
      <c r="N265" s="234"/>
      <c r="O265" s="235"/>
      <c r="Q265" s="209" t="s">
        <v>446</v>
      </c>
      <c r="R265" s="252"/>
      <c r="S265" s="152" t="str">
        <f t="shared" si="78"/>
        <v/>
      </c>
      <c r="T265" s="151" t="str">
        <f t="shared" si="79"/>
        <v/>
      </c>
      <c r="U265" s="152" t="str">
        <f t="shared" si="80"/>
        <v/>
      </c>
      <c r="V265" s="151" t="str">
        <f t="shared" si="81"/>
        <v/>
      </c>
      <c r="W265" s="152" t="str">
        <f t="shared" si="82"/>
        <v/>
      </c>
      <c r="X265" s="27"/>
      <c r="Y265" s="236"/>
      <c r="Z265" s="236"/>
      <c r="AA265" s="236"/>
    </row>
    <row r="266" spans="2:27">
      <c r="B266" s="216"/>
      <c r="C266" s="67"/>
      <c r="D266" s="224" t="s">
        <v>447</v>
      </c>
      <c r="E266" s="229" t="s">
        <v>32</v>
      </c>
      <c r="F266" s="231"/>
      <c r="G266" s="232"/>
      <c r="H266" s="233"/>
      <c r="I266" s="258"/>
      <c r="J266" s="221"/>
      <c r="K266" s="222"/>
      <c r="L266" s="223"/>
      <c r="M266" s="234"/>
      <c r="N266" s="234"/>
      <c r="O266" s="235"/>
      <c r="Q266" s="202"/>
      <c r="R266" s="252"/>
      <c r="S266" s="152" t="str">
        <f t="shared" si="78"/>
        <v/>
      </c>
      <c r="T266" s="151" t="str">
        <f t="shared" si="79"/>
        <v/>
      </c>
      <c r="U266" s="152" t="str">
        <f t="shared" si="80"/>
        <v/>
      </c>
      <c r="V266" s="151" t="str">
        <f t="shared" si="81"/>
        <v/>
      </c>
      <c r="W266" s="152" t="str">
        <f t="shared" si="82"/>
        <v/>
      </c>
      <c r="X266" s="27"/>
      <c r="Y266" s="236"/>
      <c r="Z266" s="236"/>
      <c r="AA266" s="236"/>
    </row>
    <row r="267" spans="2:27" ht="76.5" outlineLevel="1">
      <c r="B267" s="216"/>
      <c r="C267" s="67"/>
      <c r="D267" s="217" t="s">
        <v>448</v>
      </c>
      <c r="E267" s="229"/>
      <c r="F267" s="231"/>
      <c r="G267" s="232"/>
      <c r="H267" s="260" t="s">
        <v>778</v>
      </c>
      <c r="I267" s="230"/>
      <c r="J267" s="221" t="s">
        <v>37</v>
      </c>
      <c r="K267" s="222" t="s">
        <v>37</v>
      </c>
      <c r="L267" s="223"/>
      <c r="M267" s="234"/>
      <c r="N267" s="234"/>
      <c r="O267" s="409" t="s">
        <v>29</v>
      </c>
      <c r="Q267" s="202"/>
      <c r="R267" s="252"/>
      <c r="S267" s="152" t="str">
        <f t="shared" si="78"/>
        <v/>
      </c>
      <c r="T267" s="151" t="str">
        <f t="shared" si="79"/>
        <v/>
      </c>
      <c r="U267" s="152" t="str">
        <f t="shared" si="80"/>
        <v/>
      </c>
      <c r="V267" s="151" t="str">
        <f t="shared" si="81"/>
        <v/>
      </c>
      <c r="W267" s="152" t="str">
        <f t="shared" si="82"/>
        <v/>
      </c>
      <c r="X267" s="27"/>
      <c r="Y267" s="236"/>
      <c r="Z267" s="236"/>
      <c r="AA267" s="236"/>
    </row>
    <row r="268" spans="2:27" ht="25.5" outlineLevel="1">
      <c r="B268" s="317" t="s">
        <v>449</v>
      </c>
      <c r="C268" s="318" t="s">
        <v>450</v>
      </c>
      <c r="D268" s="319" t="s">
        <v>451</v>
      </c>
      <c r="E268" s="359" t="s">
        <v>640</v>
      </c>
      <c r="F268" s="360"/>
      <c r="G268" s="361"/>
      <c r="H268" s="332" t="s">
        <v>793</v>
      </c>
      <c r="I268" s="362"/>
      <c r="J268" s="303"/>
      <c r="K268" s="304"/>
      <c r="L268" s="305"/>
      <c r="M268" s="363"/>
      <c r="N268" s="363"/>
      <c r="O268" s="364" t="s">
        <v>988</v>
      </c>
      <c r="Q268" s="202"/>
      <c r="R268" s="252">
        <f t="shared" ref="R268:R272" si="87">IF(OR(L268="n.d.",L268="nd",L268="n.d",L268="nd."),"",1)</f>
        <v>1</v>
      </c>
      <c r="S268" s="152" t="str">
        <f t="shared" si="78"/>
        <v/>
      </c>
      <c r="T268" s="151" t="str">
        <f t="shared" si="79"/>
        <v/>
      </c>
      <c r="U268" s="152" t="str">
        <f t="shared" si="80"/>
        <v/>
      </c>
      <c r="V268" s="151" t="str">
        <f t="shared" si="81"/>
        <v/>
      </c>
      <c r="W268" s="152" t="str">
        <f t="shared" si="82"/>
        <v/>
      </c>
      <c r="X268" s="27"/>
      <c r="Y268" s="236"/>
      <c r="Z268" s="236"/>
      <c r="AA268" s="236"/>
    </row>
    <row r="269" spans="2:27" ht="25.5" outlineLevel="1">
      <c r="B269" s="216"/>
      <c r="C269" s="67" t="s">
        <v>450</v>
      </c>
      <c r="D269" s="217" t="s">
        <v>1118</v>
      </c>
      <c r="E269" s="229" t="s">
        <v>640</v>
      </c>
      <c r="F269" s="231"/>
      <c r="G269" s="232"/>
      <c r="H269" s="537" t="s">
        <v>1112</v>
      </c>
      <c r="I269" s="259"/>
      <c r="J269" s="221"/>
      <c r="K269" s="222"/>
      <c r="L269" s="223"/>
      <c r="M269" s="234"/>
      <c r="N269" s="234"/>
      <c r="O269" s="225"/>
      <c r="Q269" s="202"/>
      <c r="R269" s="252">
        <f t="shared" si="87"/>
        <v>1</v>
      </c>
      <c r="S269" s="152" t="str">
        <f t="shared" si="78"/>
        <v/>
      </c>
      <c r="T269" s="151" t="str">
        <f t="shared" si="79"/>
        <v/>
      </c>
      <c r="U269" s="152" t="str">
        <f t="shared" si="80"/>
        <v/>
      </c>
      <c r="V269" s="151" t="str">
        <f t="shared" si="81"/>
        <v/>
      </c>
      <c r="W269" s="152" t="str">
        <f t="shared" si="82"/>
        <v/>
      </c>
      <c r="X269" s="27"/>
      <c r="Y269" s="236"/>
      <c r="Z269" s="236"/>
      <c r="AA269" s="236"/>
    </row>
    <row r="270" spans="2:27" ht="25.5" outlineLevel="1">
      <c r="B270" s="317" t="s">
        <v>452</v>
      </c>
      <c r="C270" s="318" t="s">
        <v>450</v>
      </c>
      <c r="D270" s="319" t="s">
        <v>425</v>
      </c>
      <c r="E270" s="359" t="s">
        <v>641</v>
      </c>
      <c r="F270" s="360"/>
      <c r="G270" s="361"/>
      <c r="H270" s="332" t="s">
        <v>768</v>
      </c>
      <c r="I270" s="362"/>
      <c r="J270" s="303"/>
      <c r="K270" s="304"/>
      <c r="L270" s="305"/>
      <c r="M270" s="363"/>
      <c r="N270" s="363"/>
      <c r="O270" s="364" t="s">
        <v>988</v>
      </c>
      <c r="Q270" s="202"/>
      <c r="R270" s="252">
        <f t="shared" si="87"/>
        <v>1</v>
      </c>
      <c r="S270" s="152" t="str">
        <f t="shared" si="78"/>
        <v/>
      </c>
      <c r="T270" s="151" t="str">
        <f t="shared" si="79"/>
        <v/>
      </c>
      <c r="U270" s="152" t="str">
        <f t="shared" si="80"/>
        <v/>
      </c>
      <c r="V270" s="151" t="str">
        <f t="shared" si="81"/>
        <v/>
      </c>
      <c r="W270" s="152" t="str">
        <f t="shared" si="82"/>
        <v/>
      </c>
      <c r="X270" s="27"/>
      <c r="Y270" s="236"/>
      <c r="Z270" s="236"/>
      <c r="AA270" s="236"/>
    </row>
    <row r="271" spans="2:27" ht="25.5" outlineLevel="1">
      <c r="B271" s="317" t="s">
        <v>453</v>
      </c>
      <c r="C271" s="318" t="s">
        <v>450</v>
      </c>
      <c r="D271" s="319" t="s">
        <v>454</v>
      </c>
      <c r="E271" s="359" t="s">
        <v>642</v>
      </c>
      <c r="F271" s="360"/>
      <c r="G271" s="361"/>
      <c r="H271" s="332" t="s">
        <v>794</v>
      </c>
      <c r="I271" s="362"/>
      <c r="J271" s="303"/>
      <c r="K271" s="304"/>
      <c r="L271" s="305"/>
      <c r="M271" s="363"/>
      <c r="N271" s="363"/>
      <c r="O271" s="364" t="s">
        <v>988</v>
      </c>
      <c r="Q271" s="202"/>
      <c r="R271" s="252">
        <f t="shared" si="87"/>
        <v>1</v>
      </c>
      <c r="S271" s="152" t="str">
        <f t="shared" si="78"/>
        <v/>
      </c>
      <c r="T271" s="151" t="str">
        <f t="shared" si="79"/>
        <v/>
      </c>
      <c r="U271" s="152" t="str">
        <f t="shared" si="80"/>
        <v/>
      </c>
      <c r="V271" s="151" t="str">
        <f t="shared" si="81"/>
        <v/>
      </c>
      <c r="W271" s="152" t="str">
        <f t="shared" si="82"/>
        <v/>
      </c>
      <c r="X271" s="27"/>
      <c r="Y271" s="236"/>
      <c r="Z271" s="236"/>
      <c r="AA271" s="236"/>
    </row>
    <row r="272" spans="2:27" ht="25.5" outlineLevel="1">
      <c r="B272" s="317" t="s">
        <v>455</v>
      </c>
      <c r="C272" s="318" t="s">
        <v>450</v>
      </c>
      <c r="D272" s="319" t="s">
        <v>456</v>
      </c>
      <c r="E272" s="359" t="s">
        <v>643</v>
      </c>
      <c r="F272" s="360"/>
      <c r="G272" s="361"/>
      <c r="H272" s="332" t="s">
        <v>795</v>
      </c>
      <c r="I272" s="362"/>
      <c r="J272" s="303"/>
      <c r="K272" s="304"/>
      <c r="L272" s="305"/>
      <c r="M272" s="363"/>
      <c r="N272" s="363"/>
      <c r="O272" s="364" t="s">
        <v>988</v>
      </c>
      <c r="Q272" s="202"/>
      <c r="R272" s="252">
        <f t="shared" si="87"/>
        <v>1</v>
      </c>
      <c r="S272" s="152" t="str">
        <f t="shared" si="78"/>
        <v/>
      </c>
      <c r="T272" s="151" t="str">
        <f t="shared" si="79"/>
        <v/>
      </c>
      <c r="U272" s="152" t="str">
        <f t="shared" si="80"/>
        <v/>
      </c>
      <c r="V272" s="151" t="str">
        <f t="shared" si="81"/>
        <v/>
      </c>
      <c r="W272" s="152" t="str">
        <f t="shared" si="82"/>
        <v/>
      </c>
      <c r="X272" s="27"/>
      <c r="Y272" s="236"/>
      <c r="Z272" s="236"/>
      <c r="AA272" s="236"/>
    </row>
    <row r="273" spans="2:27" ht="25.5" outlineLevel="1">
      <c r="B273" s="317" t="s">
        <v>457</v>
      </c>
      <c r="C273" s="318" t="s">
        <v>450</v>
      </c>
      <c r="D273" s="319" t="s">
        <v>458</v>
      </c>
      <c r="E273" s="359" t="s">
        <v>644</v>
      </c>
      <c r="F273" s="360"/>
      <c r="G273" s="361"/>
      <c r="H273" s="332" t="s">
        <v>796</v>
      </c>
      <c r="I273" s="362"/>
      <c r="J273" s="303"/>
      <c r="K273" s="304"/>
      <c r="L273" s="305"/>
      <c r="M273" s="363"/>
      <c r="N273" s="363"/>
      <c r="O273" s="364" t="s">
        <v>29</v>
      </c>
      <c r="Q273" s="202"/>
      <c r="R273" s="252">
        <f>IF(OR(L273="n.d.",L273="nd",L273="n.d",L273="nd."),"",2)</f>
        <v>2</v>
      </c>
      <c r="S273" s="152" t="str">
        <f t="shared" si="78"/>
        <v/>
      </c>
      <c r="T273" s="151" t="str">
        <f t="shared" si="79"/>
        <v/>
      </c>
      <c r="U273" s="152" t="str">
        <f t="shared" si="80"/>
        <v/>
      </c>
      <c r="V273" s="151" t="str">
        <f t="shared" si="81"/>
        <v/>
      </c>
      <c r="W273" s="152" t="str">
        <f t="shared" si="82"/>
        <v/>
      </c>
      <c r="X273" s="27"/>
      <c r="Y273" s="236"/>
      <c r="Z273" s="236"/>
      <c r="AA273" s="236"/>
    </row>
    <row r="274" spans="2:27" ht="25.5" outlineLevel="1">
      <c r="B274" s="317" t="s">
        <v>459</v>
      </c>
      <c r="C274" s="318" t="s">
        <v>450</v>
      </c>
      <c r="D274" s="319" t="s">
        <v>460</v>
      </c>
      <c r="E274" s="359" t="s">
        <v>645</v>
      </c>
      <c r="F274" s="360"/>
      <c r="G274" s="361"/>
      <c r="H274" s="332" t="s">
        <v>797</v>
      </c>
      <c r="I274" s="362"/>
      <c r="J274" s="303"/>
      <c r="K274" s="304"/>
      <c r="L274" s="305"/>
      <c r="M274" s="363"/>
      <c r="N274" s="363"/>
      <c r="O274" s="364" t="s">
        <v>988</v>
      </c>
      <c r="Q274" s="202"/>
      <c r="R274" s="252"/>
      <c r="S274" s="152" t="str">
        <f t="shared" si="78"/>
        <v/>
      </c>
      <c r="T274" s="151" t="str">
        <f t="shared" si="79"/>
        <v/>
      </c>
      <c r="U274" s="152" t="str">
        <f t="shared" si="80"/>
        <v/>
      </c>
      <c r="V274" s="151" t="str">
        <f t="shared" si="81"/>
        <v/>
      </c>
      <c r="W274" s="152" t="str">
        <f t="shared" si="82"/>
        <v/>
      </c>
      <c r="X274" s="27"/>
      <c r="Y274" s="236"/>
      <c r="Z274" s="236"/>
      <c r="AA274" s="236"/>
    </row>
    <row r="275" spans="2:27" ht="25.5" outlineLevel="1">
      <c r="B275" s="317" t="s">
        <v>461</v>
      </c>
      <c r="C275" s="318" t="s">
        <v>450</v>
      </c>
      <c r="D275" s="319" t="s">
        <v>462</v>
      </c>
      <c r="E275" s="359" t="s">
        <v>646</v>
      </c>
      <c r="F275" s="360"/>
      <c r="G275" s="361"/>
      <c r="H275" s="332" t="s">
        <v>798</v>
      </c>
      <c r="I275" s="362"/>
      <c r="J275" s="303"/>
      <c r="K275" s="304"/>
      <c r="L275" s="305"/>
      <c r="M275" s="363"/>
      <c r="N275" s="363"/>
      <c r="O275" s="364" t="s">
        <v>988</v>
      </c>
      <c r="Q275" s="202"/>
      <c r="R275" s="252">
        <f>IF(OR(L275="n.d.",L275="nd",L275="n.d",L275="nd."),"",2)</f>
        <v>2</v>
      </c>
      <c r="S275" s="152" t="str">
        <f t="shared" si="78"/>
        <v/>
      </c>
      <c r="T275" s="151" t="str">
        <f t="shared" si="79"/>
        <v/>
      </c>
      <c r="U275" s="152" t="str">
        <f t="shared" si="80"/>
        <v/>
      </c>
      <c r="V275" s="151" t="str">
        <f t="shared" si="81"/>
        <v/>
      </c>
      <c r="W275" s="152" t="str">
        <f t="shared" si="82"/>
        <v/>
      </c>
      <c r="X275" s="27"/>
      <c r="Y275" s="236"/>
      <c r="Z275" s="236"/>
      <c r="AA275" s="236"/>
    </row>
    <row r="276" spans="2:27" ht="27.75" customHeight="1">
      <c r="B276" s="216"/>
      <c r="C276" s="67"/>
      <c r="D276" s="224" t="s">
        <v>463</v>
      </c>
      <c r="E276" s="271" t="s">
        <v>32</v>
      </c>
      <c r="F276" s="231"/>
      <c r="G276" s="232"/>
      <c r="H276" s="277" t="s">
        <v>799</v>
      </c>
      <c r="I276" s="258"/>
      <c r="J276" s="221"/>
      <c r="K276" s="222"/>
      <c r="L276" s="223"/>
      <c r="M276" s="234"/>
      <c r="N276" s="234"/>
      <c r="O276" s="235"/>
      <c r="Q276" s="202"/>
      <c r="R276" s="252"/>
      <c r="S276" s="152" t="str">
        <f t="shared" si="78"/>
        <v/>
      </c>
      <c r="T276" s="151" t="str">
        <f t="shared" si="79"/>
        <v/>
      </c>
      <c r="U276" s="152" t="str">
        <f t="shared" si="80"/>
        <v/>
      </c>
      <c r="V276" s="151" t="str">
        <f t="shared" si="81"/>
        <v/>
      </c>
      <c r="W276" s="152" t="str">
        <f t="shared" si="82"/>
        <v/>
      </c>
      <c r="X276" s="27"/>
      <c r="Y276" s="236"/>
      <c r="Z276" s="236"/>
      <c r="AA276" s="236"/>
    </row>
    <row r="277" spans="2:27" ht="25.5" outlineLevel="1">
      <c r="B277" s="216" t="s">
        <v>464</v>
      </c>
      <c r="C277" s="67" t="s">
        <v>465</v>
      </c>
      <c r="D277" s="217" t="s">
        <v>466</v>
      </c>
      <c r="E277" s="229" t="s">
        <v>647</v>
      </c>
      <c r="F277" s="231"/>
      <c r="G277" s="232"/>
      <c r="H277" s="537" t="s">
        <v>1112</v>
      </c>
      <c r="I277" s="230"/>
      <c r="J277" s="221"/>
      <c r="K277" s="222"/>
      <c r="L277" s="223"/>
      <c r="M277" s="234"/>
      <c r="N277" s="234"/>
      <c r="O277" s="409" t="s">
        <v>29</v>
      </c>
      <c r="Q277" s="202"/>
      <c r="R277" s="252">
        <f t="shared" ref="R277:R278" si="88">IF(OR(L277="n.d.",L277="nd",L277="n.d",L277="nd."),"",1)</f>
        <v>1</v>
      </c>
      <c r="S277" s="152" t="str">
        <f t="shared" si="78"/>
        <v/>
      </c>
      <c r="T277" s="151" t="str">
        <f t="shared" si="79"/>
        <v/>
      </c>
      <c r="U277" s="152" t="str">
        <f t="shared" si="80"/>
        <v/>
      </c>
      <c r="V277" s="151" t="str">
        <f t="shared" si="81"/>
        <v/>
      </c>
      <c r="W277" s="152" t="str">
        <f t="shared" si="82"/>
        <v/>
      </c>
      <c r="X277" s="27"/>
      <c r="Y277" s="236"/>
      <c r="Z277" s="236"/>
      <c r="AA277" s="236"/>
    </row>
    <row r="278" spans="2:27" ht="25.5" outlineLevel="1">
      <c r="B278" s="216" t="s">
        <v>467</v>
      </c>
      <c r="C278" s="67" t="s">
        <v>465</v>
      </c>
      <c r="D278" s="217" t="s">
        <v>468</v>
      </c>
      <c r="E278" s="229" t="s">
        <v>648</v>
      </c>
      <c r="F278" s="231"/>
      <c r="G278" s="232"/>
      <c r="H278" s="537" t="s">
        <v>1112</v>
      </c>
      <c r="I278" s="230"/>
      <c r="J278" s="221"/>
      <c r="K278" s="222"/>
      <c r="L278" s="223"/>
      <c r="M278" s="234"/>
      <c r="N278" s="234"/>
      <c r="O278" s="409" t="s">
        <v>29</v>
      </c>
      <c r="Q278" s="202"/>
      <c r="R278" s="252">
        <f t="shared" si="88"/>
        <v>1</v>
      </c>
      <c r="S278" s="152" t="str">
        <f t="shared" si="78"/>
        <v/>
      </c>
      <c r="T278" s="151" t="str">
        <f t="shared" si="79"/>
        <v/>
      </c>
      <c r="U278" s="152" t="str">
        <f t="shared" si="80"/>
        <v/>
      </c>
      <c r="V278" s="151" t="str">
        <f t="shared" si="81"/>
        <v/>
      </c>
      <c r="W278" s="152" t="str">
        <f t="shared" si="82"/>
        <v/>
      </c>
      <c r="X278" s="27"/>
      <c r="Y278" s="236"/>
      <c r="Z278" s="236"/>
      <c r="AA278" s="236"/>
    </row>
    <row r="279" spans="2:27" ht="25.5" outlineLevel="1">
      <c r="B279" s="216" t="s">
        <v>469</v>
      </c>
      <c r="C279" s="67" t="s">
        <v>465</v>
      </c>
      <c r="D279" s="217" t="s">
        <v>470</v>
      </c>
      <c r="E279" s="229" t="s">
        <v>649</v>
      </c>
      <c r="F279" s="231"/>
      <c r="G279" s="232"/>
      <c r="H279" s="537" t="s">
        <v>1112</v>
      </c>
      <c r="I279" s="230"/>
      <c r="J279" s="221"/>
      <c r="K279" s="222"/>
      <c r="L279" s="223"/>
      <c r="M279" s="234"/>
      <c r="N279" s="234"/>
      <c r="O279" s="409" t="s">
        <v>29</v>
      </c>
      <c r="Q279" s="202"/>
      <c r="R279" s="252">
        <f t="shared" ref="R279:R280" si="89">IF(OR(L279="n.d.",L279="nd",L279="n.d",L279="nd."),"",2)</f>
        <v>2</v>
      </c>
      <c r="S279" s="152" t="str">
        <f t="shared" si="78"/>
        <v/>
      </c>
      <c r="T279" s="151" t="str">
        <f t="shared" si="79"/>
        <v/>
      </c>
      <c r="U279" s="152" t="str">
        <f t="shared" si="80"/>
        <v/>
      </c>
      <c r="V279" s="151" t="str">
        <f t="shared" si="81"/>
        <v/>
      </c>
      <c r="W279" s="152" t="str">
        <f t="shared" si="82"/>
        <v/>
      </c>
      <c r="X279" s="27"/>
      <c r="Y279" s="236"/>
      <c r="Z279" s="236"/>
      <c r="AA279" s="236"/>
    </row>
    <row r="280" spans="2:27" ht="25.5" outlineLevel="1">
      <c r="B280" s="216" t="s">
        <v>471</v>
      </c>
      <c r="C280" s="67" t="s">
        <v>465</v>
      </c>
      <c r="D280" s="217" t="s">
        <v>472</v>
      </c>
      <c r="E280" s="229" t="s">
        <v>650</v>
      </c>
      <c r="F280" s="231"/>
      <c r="G280" s="232"/>
      <c r="H280" s="537" t="s">
        <v>1112</v>
      </c>
      <c r="I280" s="230"/>
      <c r="J280" s="221"/>
      <c r="K280" s="222"/>
      <c r="L280" s="223"/>
      <c r="M280" s="234"/>
      <c r="N280" s="234"/>
      <c r="O280" s="409" t="s">
        <v>29</v>
      </c>
      <c r="Q280" s="202"/>
      <c r="R280" s="252">
        <f t="shared" si="89"/>
        <v>2</v>
      </c>
      <c r="S280" s="152" t="str">
        <f t="shared" si="78"/>
        <v/>
      </c>
      <c r="T280" s="151" t="str">
        <f t="shared" si="79"/>
        <v/>
      </c>
      <c r="U280" s="152" t="str">
        <f t="shared" si="80"/>
        <v/>
      </c>
      <c r="V280" s="151" t="str">
        <f t="shared" si="81"/>
        <v/>
      </c>
      <c r="W280" s="152" t="str">
        <f t="shared" si="82"/>
        <v/>
      </c>
      <c r="X280" s="27"/>
      <c r="Y280" s="236"/>
      <c r="Z280" s="236"/>
      <c r="AA280" s="236"/>
    </row>
    <row r="281" spans="2:27" ht="25.5" outlineLevel="1">
      <c r="B281" s="216" t="s">
        <v>473</v>
      </c>
      <c r="C281" s="67" t="s">
        <v>465</v>
      </c>
      <c r="D281" s="217" t="s">
        <v>474</v>
      </c>
      <c r="E281" s="229" t="s">
        <v>651</v>
      </c>
      <c r="F281" s="231"/>
      <c r="G281" s="232"/>
      <c r="H281" s="537" t="s">
        <v>1112</v>
      </c>
      <c r="I281" s="230"/>
      <c r="J281" s="221"/>
      <c r="K281" s="222"/>
      <c r="L281" s="223"/>
      <c r="M281" s="234"/>
      <c r="N281" s="234"/>
      <c r="O281" s="409" t="s">
        <v>29</v>
      </c>
      <c r="Q281" s="202"/>
      <c r="R281" s="252">
        <f t="shared" ref="R281" si="90">IF(OR(L281="n.d.",L281="nd",L281="n.d",L281="nd."),"",1)</f>
        <v>1</v>
      </c>
      <c r="S281" s="152" t="str">
        <f t="shared" si="78"/>
        <v/>
      </c>
      <c r="T281" s="151" t="str">
        <f t="shared" si="79"/>
        <v/>
      </c>
      <c r="U281" s="152" t="str">
        <f t="shared" si="80"/>
        <v/>
      </c>
      <c r="V281" s="151" t="str">
        <f t="shared" si="81"/>
        <v/>
      </c>
      <c r="W281" s="152" t="str">
        <f t="shared" si="82"/>
        <v/>
      </c>
      <c r="X281" s="27"/>
      <c r="Y281" s="236"/>
      <c r="Z281" s="236"/>
      <c r="AA281" s="236"/>
    </row>
    <row r="282" spans="2:27" ht="25.5" outlineLevel="1">
      <c r="B282" s="216" t="s">
        <v>475</v>
      </c>
      <c r="C282" s="67" t="s">
        <v>465</v>
      </c>
      <c r="D282" s="217" t="s">
        <v>476</v>
      </c>
      <c r="E282" s="229" t="s">
        <v>652</v>
      </c>
      <c r="F282" s="231"/>
      <c r="G282" s="232"/>
      <c r="H282" s="537" t="s">
        <v>1112</v>
      </c>
      <c r="I282" s="230"/>
      <c r="J282" s="221"/>
      <c r="K282" s="222"/>
      <c r="L282" s="223"/>
      <c r="M282" s="234"/>
      <c r="N282" s="234"/>
      <c r="O282" s="409" t="s">
        <v>29</v>
      </c>
      <c r="Q282" s="202"/>
      <c r="R282" s="252">
        <f t="shared" ref="R282:R286" si="91">IF(OR(L282="n.d.",L282="nd",L282="n.d",L282="nd."),"",2)</f>
        <v>2</v>
      </c>
      <c r="S282" s="152" t="str">
        <f t="shared" si="78"/>
        <v/>
      </c>
      <c r="T282" s="151" t="str">
        <f t="shared" si="79"/>
        <v/>
      </c>
      <c r="U282" s="152" t="str">
        <f t="shared" si="80"/>
        <v/>
      </c>
      <c r="V282" s="151" t="str">
        <f t="shared" si="81"/>
        <v/>
      </c>
      <c r="W282" s="152" t="str">
        <f t="shared" si="82"/>
        <v/>
      </c>
      <c r="X282" s="27"/>
      <c r="Y282" s="236"/>
      <c r="Z282" s="236"/>
      <c r="AA282" s="236"/>
    </row>
    <row r="283" spans="2:27" ht="25.5" outlineLevel="1">
      <c r="B283" s="216" t="s">
        <v>477</v>
      </c>
      <c r="C283" s="67" t="s">
        <v>465</v>
      </c>
      <c r="D283" s="217" t="s">
        <v>478</v>
      </c>
      <c r="E283" s="229" t="s">
        <v>653</v>
      </c>
      <c r="F283" s="231"/>
      <c r="G283" s="232"/>
      <c r="H283" s="537" t="s">
        <v>1112</v>
      </c>
      <c r="I283" s="230"/>
      <c r="J283" s="221"/>
      <c r="K283" s="222"/>
      <c r="L283" s="223"/>
      <c r="M283" s="234"/>
      <c r="N283" s="234"/>
      <c r="O283" s="409" t="s">
        <v>29</v>
      </c>
      <c r="Q283" s="202"/>
      <c r="R283" s="252">
        <f t="shared" si="91"/>
        <v>2</v>
      </c>
      <c r="S283" s="152" t="str">
        <f t="shared" si="78"/>
        <v/>
      </c>
      <c r="T283" s="151" t="str">
        <f t="shared" si="79"/>
        <v/>
      </c>
      <c r="U283" s="152" t="str">
        <f t="shared" si="80"/>
        <v/>
      </c>
      <c r="V283" s="151" t="str">
        <f t="shared" si="81"/>
        <v/>
      </c>
      <c r="W283" s="152" t="str">
        <f t="shared" si="82"/>
        <v/>
      </c>
      <c r="X283" s="27"/>
      <c r="Y283" s="236"/>
      <c r="Z283" s="236"/>
      <c r="AA283" s="236"/>
    </row>
    <row r="284" spans="2:27" ht="25.5" outlineLevel="1">
      <c r="B284" s="216" t="s">
        <v>479</v>
      </c>
      <c r="C284" s="67" t="s">
        <v>465</v>
      </c>
      <c r="D284" s="217" t="s">
        <v>1119</v>
      </c>
      <c r="E284" s="272" t="s">
        <v>1120</v>
      </c>
      <c r="F284" s="231"/>
      <c r="G284" s="232"/>
      <c r="H284" s="260" t="s">
        <v>1113</v>
      </c>
      <c r="I284" s="230" t="s">
        <v>944</v>
      </c>
      <c r="J284" s="221"/>
      <c r="K284" s="222"/>
      <c r="L284" s="223" t="s">
        <v>1054</v>
      </c>
      <c r="M284" s="234"/>
      <c r="N284" s="234"/>
      <c r="O284" s="409"/>
      <c r="Q284" s="202"/>
      <c r="R284" s="252">
        <f t="shared" si="91"/>
        <v>2</v>
      </c>
      <c r="S284" s="152" t="str">
        <f t="shared" si="78"/>
        <v>2</v>
      </c>
      <c r="T284" s="151" t="str">
        <f t="shared" si="79"/>
        <v/>
      </c>
      <c r="U284" s="152" t="str">
        <f t="shared" si="80"/>
        <v/>
      </c>
      <c r="V284" s="151" t="str">
        <f t="shared" si="81"/>
        <v/>
      </c>
      <c r="W284" s="152" t="str">
        <f t="shared" si="82"/>
        <v/>
      </c>
      <c r="X284" s="27"/>
      <c r="Y284" s="236"/>
      <c r="Z284" s="236"/>
      <c r="AA284" s="236"/>
    </row>
    <row r="285" spans="2:27" ht="25.5" outlineLevel="1">
      <c r="B285" s="216" t="s">
        <v>480</v>
      </c>
      <c r="C285" s="67" t="s">
        <v>465</v>
      </c>
      <c r="D285" s="217" t="s">
        <v>481</v>
      </c>
      <c r="E285" s="229" t="s">
        <v>654</v>
      </c>
      <c r="F285" s="231"/>
      <c r="G285" s="232"/>
      <c r="H285" s="260" t="s">
        <v>1114</v>
      </c>
      <c r="I285" s="230" t="s">
        <v>944</v>
      </c>
      <c r="J285" s="221"/>
      <c r="K285" s="222"/>
      <c r="L285" s="223" t="s">
        <v>1054</v>
      </c>
      <c r="M285" s="234"/>
      <c r="N285" s="234"/>
      <c r="O285" s="409"/>
      <c r="Q285" s="202"/>
      <c r="R285" s="252">
        <f t="shared" si="91"/>
        <v>2</v>
      </c>
      <c r="S285" s="152" t="str">
        <f t="shared" si="78"/>
        <v>2</v>
      </c>
      <c r="T285" s="151" t="str">
        <f t="shared" si="79"/>
        <v/>
      </c>
      <c r="U285" s="152" t="str">
        <f t="shared" si="80"/>
        <v/>
      </c>
      <c r="V285" s="151" t="str">
        <f t="shared" si="81"/>
        <v/>
      </c>
      <c r="W285" s="152" t="str">
        <f t="shared" si="82"/>
        <v/>
      </c>
      <c r="X285" s="27"/>
      <c r="Y285" s="236"/>
      <c r="Z285" s="236"/>
      <c r="AA285" s="236"/>
    </row>
    <row r="286" spans="2:27" ht="25.5" outlineLevel="1">
      <c r="B286" s="216" t="s">
        <v>482</v>
      </c>
      <c r="C286" s="67" t="s">
        <v>465</v>
      </c>
      <c r="D286" s="217" t="s">
        <v>483</v>
      </c>
      <c r="E286" s="229" t="s">
        <v>655</v>
      </c>
      <c r="F286" s="231"/>
      <c r="G286" s="232"/>
      <c r="H286" s="537" t="s">
        <v>1112</v>
      </c>
      <c r="I286" s="230"/>
      <c r="J286" s="221"/>
      <c r="K286" s="222"/>
      <c r="L286" s="223"/>
      <c r="M286" s="234"/>
      <c r="N286" s="234"/>
      <c r="O286" s="409" t="s">
        <v>29</v>
      </c>
      <c r="Q286" s="202"/>
      <c r="R286" s="252">
        <f t="shared" si="91"/>
        <v>2</v>
      </c>
      <c r="S286" s="152" t="str">
        <f t="shared" si="78"/>
        <v/>
      </c>
      <c r="T286" s="151" t="str">
        <f t="shared" si="79"/>
        <v/>
      </c>
      <c r="U286" s="152" t="str">
        <f t="shared" si="80"/>
        <v/>
      </c>
      <c r="V286" s="151" t="str">
        <f t="shared" si="81"/>
        <v/>
      </c>
      <c r="W286" s="152" t="str">
        <f t="shared" si="82"/>
        <v/>
      </c>
      <c r="X286" s="27"/>
      <c r="Y286" s="236"/>
      <c r="Z286" s="236"/>
      <c r="AA286" s="236"/>
    </row>
    <row r="287" spans="2:27" ht="25.5" outlineLevel="1">
      <c r="B287" s="216" t="s">
        <v>484</v>
      </c>
      <c r="C287" s="67" t="s">
        <v>465</v>
      </c>
      <c r="D287" s="217" t="s">
        <v>485</v>
      </c>
      <c r="E287" s="229" t="s">
        <v>656</v>
      </c>
      <c r="F287" s="231"/>
      <c r="G287" s="232"/>
      <c r="H287" s="260" t="s">
        <v>1115</v>
      </c>
      <c r="I287" s="230" t="s">
        <v>944</v>
      </c>
      <c r="J287" s="221"/>
      <c r="K287" s="222"/>
      <c r="L287" s="223" t="s">
        <v>1054</v>
      </c>
      <c r="M287" s="234"/>
      <c r="N287" s="234"/>
      <c r="O287" s="409"/>
      <c r="Q287" s="202"/>
      <c r="R287" s="252">
        <f t="shared" ref="R287:R288" si="92">IF(OR(L287="n.d.",L287="nd",L287="n.d",L287="nd."),"",1)</f>
        <v>1</v>
      </c>
      <c r="S287" s="152" t="str">
        <f t="shared" si="78"/>
        <v>1</v>
      </c>
      <c r="T287" s="151" t="str">
        <f t="shared" si="79"/>
        <v/>
      </c>
      <c r="U287" s="152" t="str">
        <f t="shared" si="80"/>
        <v/>
      </c>
      <c r="V287" s="151" t="str">
        <f t="shared" si="81"/>
        <v/>
      </c>
      <c r="W287" s="152" t="str">
        <f t="shared" si="82"/>
        <v/>
      </c>
      <c r="X287" s="27"/>
      <c r="Y287" s="236"/>
      <c r="Z287" s="236"/>
      <c r="AA287" s="236"/>
    </row>
    <row r="288" spans="2:27" ht="25.5" outlineLevel="1">
      <c r="B288" s="216" t="s">
        <v>486</v>
      </c>
      <c r="C288" s="67" t="s">
        <v>465</v>
      </c>
      <c r="D288" s="217" t="s">
        <v>258</v>
      </c>
      <c r="E288" s="229" t="s">
        <v>657</v>
      </c>
      <c r="F288" s="231"/>
      <c r="G288" s="232"/>
      <c r="H288" s="260" t="s">
        <v>1116</v>
      </c>
      <c r="I288" s="230" t="s">
        <v>944</v>
      </c>
      <c r="J288" s="221"/>
      <c r="K288" s="222"/>
      <c r="L288" s="223" t="s">
        <v>1054</v>
      </c>
      <c r="M288" s="234"/>
      <c r="N288" s="234"/>
      <c r="O288" s="409"/>
      <c r="Q288" s="202"/>
      <c r="R288" s="252">
        <f t="shared" si="92"/>
        <v>1</v>
      </c>
      <c r="S288" s="152" t="str">
        <f t="shared" si="78"/>
        <v>1</v>
      </c>
      <c r="T288" s="151" t="str">
        <f t="shared" si="79"/>
        <v/>
      </c>
      <c r="U288" s="152" t="str">
        <f t="shared" si="80"/>
        <v/>
      </c>
      <c r="V288" s="151" t="str">
        <f t="shared" si="81"/>
        <v/>
      </c>
      <c r="W288" s="152" t="str">
        <f t="shared" si="82"/>
        <v/>
      </c>
      <c r="X288" s="27"/>
      <c r="Y288" s="236"/>
      <c r="Z288" s="236"/>
      <c r="AA288" s="236"/>
    </row>
    <row r="289" spans="2:27" ht="25.5" outlineLevel="1">
      <c r="B289" s="216" t="s">
        <v>487</v>
      </c>
      <c r="C289" s="67" t="s">
        <v>465</v>
      </c>
      <c r="D289" s="217" t="s">
        <v>1121</v>
      </c>
      <c r="E289" s="229" t="s">
        <v>658</v>
      </c>
      <c r="F289" s="231"/>
      <c r="G289" s="232"/>
      <c r="H289" s="260" t="s">
        <v>1117</v>
      </c>
      <c r="I289" s="230" t="s">
        <v>944</v>
      </c>
      <c r="J289" s="221"/>
      <c r="K289" s="222"/>
      <c r="L289" s="223" t="s">
        <v>1054</v>
      </c>
      <c r="M289" s="234"/>
      <c r="N289" s="234"/>
      <c r="O289" s="409"/>
      <c r="Q289" s="202"/>
      <c r="R289" s="252">
        <f t="shared" ref="R289:R290" si="93">IF(OR(L289="n.d.",L289="nd",L289="n.d",L289="nd."),"",2)</f>
        <v>2</v>
      </c>
      <c r="S289" s="152" t="str">
        <f t="shared" si="78"/>
        <v>2</v>
      </c>
      <c r="T289" s="151" t="str">
        <f t="shared" si="79"/>
        <v/>
      </c>
      <c r="U289" s="152" t="str">
        <f t="shared" si="80"/>
        <v/>
      </c>
      <c r="V289" s="151" t="str">
        <f t="shared" si="81"/>
        <v/>
      </c>
      <c r="W289" s="152" t="str">
        <f t="shared" si="82"/>
        <v/>
      </c>
      <c r="X289" s="27"/>
      <c r="Y289" s="236"/>
      <c r="Z289" s="236"/>
      <c r="AA289" s="236"/>
    </row>
    <row r="290" spans="2:27" ht="25.5" outlineLevel="1">
      <c r="B290" s="216" t="s">
        <v>488</v>
      </c>
      <c r="C290" s="67" t="s">
        <v>465</v>
      </c>
      <c r="D290" s="217" t="s">
        <v>489</v>
      </c>
      <c r="E290" s="229" t="s">
        <v>659</v>
      </c>
      <c r="F290" s="231"/>
      <c r="G290" s="232"/>
      <c r="H290" s="537" t="s">
        <v>1112</v>
      </c>
      <c r="I290" s="230"/>
      <c r="J290" s="221"/>
      <c r="K290" s="222"/>
      <c r="L290" s="223"/>
      <c r="M290" s="234"/>
      <c r="N290" s="234"/>
      <c r="O290" s="409" t="s">
        <v>29</v>
      </c>
      <c r="Q290" s="202"/>
      <c r="R290" s="252">
        <f t="shared" si="93"/>
        <v>2</v>
      </c>
      <c r="S290" s="152" t="str">
        <f t="shared" si="78"/>
        <v/>
      </c>
      <c r="T290" s="151" t="str">
        <f t="shared" si="79"/>
        <v/>
      </c>
      <c r="U290" s="152" t="str">
        <f t="shared" si="80"/>
        <v/>
      </c>
      <c r="V290" s="151" t="str">
        <f t="shared" si="81"/>
        <v/>
      </c>
      <c r="W290" s="152" t="str">
        <f t="shared" si="82"/>
        <v/>
      </c>
      <c r="X290" s="27"/>
      <c r="Y290" s="236"/>
      <c r="Z290" s="236"/>
      <c r="AA290" s="236"/>
    </row>
    <row r="291" spans="2:27" ht="25.5" outlineLevel="1">
      <c r="B291" s="317" t="s">
        <v>490</v>
      </c>
      <c r="C291" s="318" t="s">
        <v>465</v>
      </c>
      <c r="D291" s="319" t="s">
        <v>990</v>
      </c>
      <c r="E291" s="359" t="s">
        <v>660</v>
      </c>
      <c r="F291" s="360"/>
      <c r="G291" s="361"/>
      <c r="H291" s="332" t="s">
        <v>800</v>
      </c>
      <c r="I291" s="362"/>
      <c r="J291" s="303"/>
      <c r="K291" s="304"/>
      <c r="L291" s="305"/>
      <c r="M291" s="363"/>
      <c r="N291" s="363"/>
      <c r="O291" s="364" t="s">
        <v>29</v>
      </c>
      <c r="Q291" s="202"/>
      <c r="R291" s="252">
        <f t="shared" ref="R291:R292" si="94">IF(OR(L291="n.d.",L291="nd",L291="n.d",L291="nd."),"",1)</f>
        <v>1</v>
      </c>
      <c r="S291" s="152" t="str">
        <f t="shared" si="78"/>
        <v/>
      </c>
      <c r="T291" s="151" t="str">
        <f t="shared" si="79"/>
        <v/>
      </c>
      <c r="U291" s="152" t="str">
        <f t="shared" si="80"/>
        <v/>
      </c>
      <c r="V291" s="151" t="str">
        <f t="shared" si="81"/>
        <v/>
      </c>
      <c r="W291" s="152" t="str">
        <f t="shared" si="82"/>
        <v/>
      </c>
      <c r="X291" s="27"/>
      <c r="Y291" s="236"/>
      <c r="Z291" s="236"/>
      <c r="AA291" s="236"/>
    </row>
    <row r="292" spans="2:27" ht="25.5" outlineLevel="1">
      <c r="B292" s="317" t="s">
        <v>491</v>
      </c>
      <c r="C292" s="318" t="s">
        <v>465</v>
      </c>
      <c r="D292" s="319" t="s">
        <v>492</v>
      </c>
      <c r="E292" s="359" t="s">
        <v>661</v>
      </c>
      <c r="F292" s="360"/>
      <c r="G292" s="361"/>
      <c r="H292" s="332" t="s">
        <v>801</v>
      </c>
      <c r="I292" s="362"/>
      <c r="J292" s="303"/>
      <c r="K292" s="304"/>
      <c r="L292" s="305"/>
      <c r="M292" s="363"/>
      <c r="N292" s="363"/>
      <c r="O292" s="364" t="s">
        <v>988</v>
      </c>
      <c r="Q292" s="202"/>
      <c r="R292" s="252">
        <f t="shared" si="94"/>
        <v>1</v>
      </c>
      <c r="S292" s="152" t="str">
        <f t="shared" si="78"/>
        <v/>
      </c>
      <c r="T292" s="151" t="str">
        <f t="shared" si="79"/>
        <v/>
      </c>
      <c r="U292" s="152" t="str">
        <f t="shared" si="80"/>
        <v/>
      </c>
      <c r="V292" s="151" t="str">
        <f t="shared" si="81"/>
        <v/>
      </c>
      <c r="W292" s="152" t="str">
        <f t="shared" si="82"/>
        <v/>
      </c>
      <c r="X292" s="27"/>
      <c r="Y292" s="236"/>
      <c r="Z292" s="236"/>
      <c r="AA292" s="236"/>
    </row>
    <row r="293" spans="2:27" ht="25.5" outlineLevel="1">
      <c r="B293" s="317" t="s">
        <v>493</v>
      </c>
      <c r="C293" s="318" t="s">
        <v>465</v>
      </c>
      <c r="D293" s="319" t="s">
        <v>494</v>
      </c>
      <c r="E293" s="359" t="s">
        <v>662</v>
      </c>
      <c r="F293" s="360"/>
      <c r="G293" s="361"/>
      <c r="H293" s="332" t="s">
        <v>802</v>
      </c>
      <c r="I293" s="362"/>
      <c r="J293" s="303"/>
      <c r="K293" s="304"/>
      <c r="L293" s="305"/>
      <c r="M293" s="363"/>
      <c r="N293" s="363"/>
      <c r="O293" s="364" t="s">
        <v>29</v>
      </c>
      <c r="Q293" s="202"/>
      <c r="R293" s="252">
        <f>IF(OR(L293="n.d.",L293="nd",L293="n.d",L293="nd."),"",2)</f>
        <v>2</v>
      </c>
      <c r="S293" s="152" t="str">
        <f t="shared" si="78"/>
        <v/>
      </c>
      <c r="T293" s="151" t="str">
        <f t="shared" si="79"/>
        <v/>
      </c>
      <c r="U293" s="152" t="str">
        <f t="shared" si="80"/>
        <v/>
      </c>
      <c r="V293" s="151" t="str">
        <f t="shared" si="81"/>
        <v/>
      </c>
      <c r="W293" s="152" t="str">
        <f t="shared" si="82"/>
        <v/>
      </c>
      <c r="X293" s="27"/>
      <c r="Y293" s="236"/>
      <c r="Z293" s="236"/>
      <c r="AA293" s="236"/>
    </row>
    <row r="294" spans="2:27" ht="25.5" outlineLevel="1">
      <c r="B294" s="216" t="s">
        <v>1097</v>
      </c>
      <c r="C294" s="67" t="s">
        <v>465</v>
      </c>
      <c r="D294" s="217" t="s">
        <v>1098</v>
      </c>
      <c r="E294" s="229" t="s">
        <v>662</v>
      </c>
      <c r="F294" s="231"/>
      <c r="G294" s="232"/>
      <c r="H294" s="260" t="s">
        <v>1099</v>
      </c>
      <c r="I294" s="230" t="s">
        <v>944</v>
      </c>
      <c r="J294" s="221"/>
      <c r="K294" s="222"/>
      <c r="L294" s="223" t="s">
        <v>1054</v>
      </c>
      <c r="M294" s="234"/>
      <c r="N294" s="234"/>
      <c r="O294" s="409"/>
      <c r="Q294" s="202"/>
      <c r="R294" s="252">
        <f>IF(OR(L294="n.d.",L294="nd",L294="n.d",L294="nd."),"",2)</f>
        <v>2</v>
      </c>
      <c r="S294" s="152" t="str">
        <f t="shared" si="78"/>
        <v>2</v>
      </c>
      <c r="T294" s="151" t="str">
        <f t="shared" si="79"/>
        <v/>
      </c>
      <c r="U294" s="152" t="str">
        <f t="shared" si="80"/>
        <v/>
      </c>
      <c r="V294" s="151" t="str">
        <f t="shared" si="81"/>
        <v/>
      </c>
      <c r="W294" s="152" t="str">
        <f t="shared" si="82"/>
        <v/>
      </c>
      <c r="X294" s="27"/>
      <c r="Y294" s="236"/>
      <c r="Z294" s="236"/>
      <c r="AA294" s="236"/>
    </row>
    <row r="295" spans="2:27" ht="25.5" outlineLevel="1">
      <c r="B295" s="216" t="s">
        <v>1100</v>
      </c>
      <c r="C295" s="67" t="s">
        <v>465</v>
      </c>
      <c r="D295" s="217" t="s">
        <v>1101</v>
      </c>
      <c r="E295" s="229" t="s">
        <v>1102</v>
      </c>
      <c r="F295" s="231"/>
      <c r="G295" s="232"/>
      <c r="H295" s="260" t="s">
        <v>1103</v>
      </c>
      <c r="I295" s="230" t="s">
        <v>944</v>
      </c>
      <c r="J295" s="221"/>
      <c r="K295" s="222"/>
      <c r="L295" s="223" t="s">
        <v>1054</v>
      </c>
      <c r="M295" s="234"/>
      <c r="N295" s="234"/>
      <c r="O295" s="409"/>
      <c r="Q295" s="202"/>
      <c r="R295" s="252">
        <f>IF(OR(L295="n.d.",L295="nd",L295="n.d",L295="nd."),"",2)</f>
        <v>2</v>
      </c>
      <c r="S295" s="152" t="str">
        <f t="shared" si="78"/>
        <v>2</v>
      </c>
      <c r="T295" s="151" t="str">
        <f t="shared" si="79"/>
        <v/>
      </c>
      <c r="U295" s="152" t="str">
        <f t="shared" si="80"/>
        <v/>
      </c>
      <c r="V295" s="151" t="str">
        <f t="shared" si="81"/>
        <v/>
      </c>
      <c r="W295" s="152" t="str">
        <f t="shared" si="82"/>
        <v/>
      </c>
      <c r="X295" s="27"/>
      <c r="Y295" s="236"/>
      <c r="Z295" s="236"/>
      <c r="AA295" s="236"/>
    </row>
    <row r="296" spans="2:27" ht="25.5" outlineLevel="1">
      <c r="B296" s="216" t="s">
        <v>1104</v>
      </c>
      <c r="C296" s="67" t="s">
        <v>465</v>
      </c>
      <c r="D296" s="217" t="s">
        <v>1105</v>
      </c>
      <c r="E296" s="229" t="s">
        <v>1106</v>
      </c>
      <c r="F296" s="231"/>
      <c r="G296" s="232"/>
      <c r="H296" s="260" t="s">
        <v>1107</v>
      </c>
      <c r="I296" s="230" t="s">
        <v>944</v>
      </c>
      <c r="J296" s="221"/>
      <c r="K296" s="222"/>
      <c r="L296" s="223" t="s">
        <v>1054</v>
      </c>
      <c r="M296" s="234"/>
      <c r="N296" s="234"/>
      <c r="O296" s="409"/>
      <c r="Q296" s="202"/>
      <c r="R296" s="252">
        <f>IF(OR(L296="n.d.",L296="nd",L296="n.d",L296="nd."),"",2)</f>
        <v>2</v>
      </c>
      <c r="S296" s="152" t="str">
        <f t="shared" si="78"/>
        <v>2</v>
      </c>
      <c r="T296" s="151" t="str">
        <f t="shared" si="79"/>
        <v/>
      </c>
      <c r="U296" s="152" t="str">
        <f t="shared" si="80"/>
        <v/>
      </c>
      <c r="V296" s="151" t="str">
        <f t="shared" si="81"/>
        <v/>
      </c>
      <c r="W296" s="152" t="str">
        <f t="shared" si="82"/>
        <v/>
      </c>
      <c r="X296" s="27"/>
      <c r="Y296" s="236"/>
      <c r="Z296" s="236"/>
      <c r="AA296" s="236"/>
    </row>
    <row r="297" spans="2:27" ht="25.5" outlineLevel="1">
      <c r="B297" s="397" t="s">
        <v>1108</v>
      </c>
      <c r="C297" s="398" t="s">
        <v>465</v>
      </c>
      <c r="D297" s="399" t="s">
        <v>1109</v>
      </c>
      <c r="E297" s="538" t="s">
        <v>1110</v>
      </c>
      <c r="F297" s="431"/>
      <c r="G297" s="432"/>
      <c r="H297" s="427" t="s">
        <v>1111</v>
      </c>
      <c r="I297" s="433" t="s">
        <v>944</v>
      </c>
      <c r="J297" s="405" t="s">
        <v>37</v>
      </c>
      <c r="K297" s="406"/>
      <c r="L297" s="407" t="s">
        <v>1054</v>
      </c>
      <c r="M297" s="434" t="s">
        <v>1058</v>
      </c>
      <c r="N297" s="434" t="s">
        <v>946</v>
      </c>
      <c r="O297" s="408" t="s">
        <v>1059</v>
      </c>
      <c r="Q297" s="202"/>
      <c r="R297" s="252">
        <f>IF(OR(L297="n.d.",L297="nd",L297="n.d",L297="nd."),"",2)</f>
        <v>2</v>
      </c>
      <c r="S297" s="152" t="str">
        <f t="shared" si="78"/>
        <v>2</v>
      </c>
      <c r="T297" s="151" t="str">
        <f t="shared" si="79"/>
        <v>2</v>
      </c>
      <c r="U297" s="152" t="str">
        <f t="shared" si="80"/>
        <v>5</v>
      </c>
      <c r="V297" s="151" t="str">
        <f t="shared" si="81"/>
        <v/>
      </c>
      <c r="W297" s="152" t="str">
        <f t="shared" si="82"/>
        <v/>
      </c>
      <c r="X297" s="27"/>
      <c r="Y297" s="236"/>
      <c r="Z297" s="236"/>
      <c r="AA297" s="236"/>
    </row>
    <row r="298" spans="2:27">
      <c r="B298" s="203" t="s">
        <v>495</v>
      </c>
      <c r="C298" s="39"/>
      <c r="D298" s="40"/>
      <c r="E298" s="229"/>
      <c r="F298" s="231"/>
      <c r="G298" s="232"/>
      <c r="H298" s="233"/>
      <c r="I298" s="230"/>
      <c r="J298" s="221"/>
      <c r="K298" s="222"/>
      <c r="L298" s="223"/>
      <c r="M298" s="234"/>
      <c r="N298" s="234"/>
      <c r="O298" s="235"/>
      <c r="Q298" s="209" t="s">
        <v>496</v>
      </c>
      <c r="R298" s="252"/>
      <c r="S298" s="152" t="str">
        <f t="shared" si="78"/>
        <v/>
      </c>
      <c r="T298" s="151" t="str">
        <f t="shared" si="79"/>
        <v/>
      </c>
      <c r="U298" s="152" t="str">
        <f t="shared" si="80"/>
        <v/>
      </c>
      <c r="V298" s="151" t="str">
        <f t="shared" si="81"/>
        <v/>
      </c>
      <c r="W298" s="152" t="str">
        <f t="shared" si="82"/>
        <v/>
      </c>
      <c r="X298" s="27"/>
      <c r="Y298" s="236"/>
      <c r="Z298" s="236"/>
      <c r="AA298" s="236"/>
    </row>
    <row r="299" spans="2:27">
      <c r="B299" s="216"/>
      <c r="C299" s="67"/>
      <c r="D299" s="224" t="s">
        <v>497</v>
      </c>
      <c r="E299" s="229" t="s">
        <v>32</v>
      </c>
      <c r="F299" s="231"/>
      <c r="G299" s="232"/>
      <c r="H299" s="233" t="s">
        <v>33</v>
      </c>
      <c r="I299" s="258"/>
      <c r="J299" s="221"/>
      <c r="K299" s="222"/>
      <c r="L299" s="223"/>
      <c r="M299" s="234"/>
      <c r="N299" s="234"/>
      <c r="O299" s="235"/>
      <c r="Q299" s="202"/>
      <c r="R299" s="252"/>
      <c r="S299" s="152" t="str">
        <f t="shared" si="78"/>
        <v/>
      </c>
      <c r="T299" s="151" t="str">
        <f t="shared" si="79"/>
        <v/>
      </c>
      <c r="U299" s="152" t="str">
        <f t="shared" si="80"/>
        <v/>
      </c>
      <c r="V299" s="151" t="str">
        <f t="shared" si="81"/>
        <v/>
      </c>
      <c r="W299" s="152" t="str">
        <f t="shared" si="82"/>
        <v/>
      </c>
      <c r="X299" s="27"/>
      <c r="Y299" s="236"/>
      <c r="Z299" s="236"/>
      <c r="AA299" s="236"/>
    </row>
    <row r="300" spans="2:27" ht="25.5" outlineLevel="1">
      <c r="B300" s="216" t="s">
        <v>498</v>
      </c>
      <c r="C300" s="67" t="s">
        <v>499</v>
      </c>
      <c r="D300" s="217" t="s">
        <v>1091</v>
      </c>
      <c r="E300" s="272" t="s">
        <v>1123</v>
      </c>
      <c r="F300" s="231"/>
      <c r="G300" s="232"/>
      <c r="H300" s="260" t="s">
        <v>1092</v>
      </c>
      <c r="I300" s="230" t="s">
        <v>944</v>
      </c>
      <c r="J300" s="221"/>
      <c r="K300" s="222"/>
      <c r="L300" s="223" t="s">
        <v>1054</v>
      </c>
      <c r="M300" s="234"/>
      <c r="N300" s="234"/>
      <c r="O300" s="225"/>
      <c r="Q300" s="202"/>
      <c r="R300" s="252">
        <f t="shared" ref="R300:R302" si="95">IF(OR(L300="n.d.",L300="nd",L300="n.d",L300="nd."),"",1)</f>
        <v>1</v>
      </c>
      <c r="S300" s="152" t="str">
        <f t="shared" si="78"/>
        <v>1</v>
      </c>
      <c r="T300" s="151" t="str">
        <f t="shared" si="79"/>
        <v/>
      </c>
      <c r="U300" s="152" t="str">
        <f t="shared" si="80"/>
        <v/>
      </c>
      <c r="V300" s="151" t="str">
        <f t="shared" si="81"/>
        <v/>
      </c>
      <c r="W300" s="152" t="str">
        <f t="shared" si="82"/>
        <v/>
      </c>
      <c r="X300" s="27"/>
      <c r="Y300" s="236"/>
      <c r="Z300" s="236"/>
      <c r="AA300" s="236"/>
    </row>
    <row r="301" spans="2:27" ht="25.5" outlineLevel="1">
      <c r="B301" s="216"/>
      <c r="C301" s="67" t="s">
        <v>499</v>
      </c>
      <c r="D301" s="217" t="s">
        <v>1093</v>
      </c>
      <c r="E301" s="272" t="s">
        <v>1124</v>
      </c>
      <c r="F301" s="231"/>
      <c r="G301" s="232"/>
      <c r="H301" s="260" t="s">
        <v>1094</v>
      </c>
      <c r="I301" s="230" t="s">
        <v>944</v>
      </c>
      <c r="J301" s="221"/>
      <c r="K301" s="222"/>
      <c r="L301" s="223" t="s">
        <v>1054</v>
      </c>
      <c r="M301" s="234"/>
      <c r="N301" s="234"/>
      <c r="O301" s="225"/>
      <c r="Q301" s="202"/>
      <c r="R301" s="252">
        <f t="shared" si="95"/>
        <v>1</v>
      </c>
      <c r="S301" s="152" t="str">
        <f t="shared" si="78"/>
        <v>1</v>
      </c>
      <c r="T301" s="151" t="str">
        <f t="shared" si="79"/>
        <v/>
      </c>
      <c r="U301" s="152" t="str">
        <f t="shared" si="80"/>
        <v/>
      </c>
      <c r="V301" s="151" t="str">
        <f t="shared" si="81"/>
        <v/>
      </c>
      <c r="W301" s="152" t="str">
        <f t="shared" si="82"/>
        <v/>
      </c>
      <c r="X301" s="27"/>
      <c r="Y301" s="236"/>
      <c r="Z301" s="236"/>
      <c r="AA301" s="236"/>
    </row>
    <row r="302" spans="2:27" ht="25.5" outlineLevel="1">
      <c r="B302" s="216"/>
      <c r="C302" s="67" t="s">
        <v>499</v>
      </c>
      <c r="D302" s="217" t="s">
        <v>1095</v>
      </c>
      <c r="E302" s="272" t="s">
        <v>1125</v>
      </c>
      <c r="F302" s="231"/>
      <c r="G302" s="232"/>
      <c r="H302" s="260" t="s">
        <v>1096</v>
      </c>
      <c r="I302" s="230" t="s">
        <v>944</v>
      </c>
      <c r="J302" s="221"/>
      <c r="K302" s="222"/>
      <c r="L302" s="223" t="s">
        <v>1054</v>
      </c>
      <c r="M302" s="234"/>
      <c r="N302" s="234"/>
      <c r="O302" s="225"/>
      <c r="Q302" s="202"/>
      <c r="R302" s="252">
        <f t="shared" si="95"/>
        <v>1</v>
      </c>
      <c r="S302" s="152" t="str">
        <f t="shared" si="78"/>
        <v>1</v>
      </c>
      <c r="T302" s="151" t="str">
        <f t="shared" si="79"/>
        <v/>
      </c>
      <c r="U302" s="152" t="str">
        <f t="shared" si="80"/>
        <v/>
      </c>
      <c r="V302" s="151" t="str">
        <f t="shared" si="81"/>
        <v/>
      </c>
      <c r="W302" s="152" t="str">
        <f t="shared" si="82"/>
        <v/>
      </c>
      <c r="X302" s="27"/>
      <c r="Y302" s="236"/>
      <c r="Z302" s="236"/>
      <c r="AA302" s="236"/>
    </row>
    <row r="303" spans="2:27" ht="25.5" outlineLevel="1">
      <c r="B303" s="317" t="s">
        <v>500</v>
      </c>
      <c r="C303" s="318" t="s">
        <v>499</v>
      </c>
      <c r="D303" s="319" t="s">
        <v>501</v>
      </c>
      <c r="E303" s="359" t="s">
        <v>663</v>
      </c>
      <c r="F303" s="360"/>
      <c r="G303" s="361"/>
      <c r="H303" s="332" t="s">
        <v>831</v>
      </c>
      <c r="I303" s="362"/>
      <c r="J303" s="303" t="s">
        <v>37</v>
      </c>
      <c r="K303" s="304" t="s">
        <v>37</v>
      </c>
      <c r="L303" s="305"/>
      <c r="M303" s="363"/>
      <c r="N303" s="363"/>
      <c r="O303" s="364" t="s">
        <v>988</v>
      </c>
      <c r="Q303" s="202"/>
      <c r="R303" s="252">
        <f t="shared" ref="R303:R311" si="96">IF(OR(L303="n.d.",L303="nd",L303="n.d",L303="nd."),"",1)</f>
        <v>1</v>
      </c>
      <c r="S303" s="152" t="str">
        <f t="shared" si="78"/>
        <v/>
      </c>
      <c r="T303" s="151" t="str">
        <f t="shared" si="79"/>
        <v>1</v>
      </c>
      <c r="U303" s="152" t="str">
        <f t="shared" si="80"/>
        <v/>
      </c>
      <c r="V303" s="151" t="str">
        <f t="shared" si="81"/>
        <v>1</v>
      </c>
      <c r="W303" s="152" t="str">
        <f t="shared" si="82"/>
        <v/>
      </c>
      <c r="X303" s="27"/>
      <c r="Y303" s="236"/>
      <c r="Z303" s="236"/>
      <c r="AA303" s="236"/>
    </row>
    <row r="304" spans="2:27" ht="25.5" outlineLevel="1">
      <c r="B304" s="317" t="s">
        <v>502</v>
      </c>
      <c r="C304" s="318" t="s">
        <v>499</v>
      </c>
      <c r="D304" s="319" t="s">
        <v>503</v>
      </c>
      <c r="E304" s="359" t="s">
        <v>664</v>
      </c>
      <c r="F304" s="360"/>
      <c r="G304" s="361"/>
      <c r="H304" s="332" t="s">
        <v>830</v>
      </c>
      <c r="I304" s="362"/>
      <c r="J304" s="303"/>
      <c r="K304" s="304"/>
      <c r="L304" s="305"/>
      <c r="M304" s="363"/>
      <c r="N304" s="363"/>
      <c r="O304" s="364" t="s">
        <v>989</v>
      </c>
      <c r="Q304" s="202"/>
      <c r="R304" s="252">
        <f t="shared" si="96"/>
        <v>1</v>
      </c>
      <c r="S304" s="152" t="str">
        <f t="shared" si="78"/>
        <v/>
      </c>
      <c r="T304" s="151" t="str">
        <f t="shared" si="79"/>
        <v/>
      </c>
      <c r="U304" s="152" t="str">
        <f t="shared" si="80"/>
        <v/>
      </c>
      <c r="V304" s="151" t="str">
        <f t="shared" si="81"/>
        <v/>
      </c>
      <c r="W304" s="152" t="str">
        <f t="shared" si="82"/>
        <v/>
      </c>
      <c r="X304" s="27"/>
      <c r="Y304" s="236"/>
      <c r="Z304" s="236"/>
      <c r="AA304" s="236"/>
    </row>
    <row r="305" spans="2:27" ht="25.5" outlineLevel="1">
      <c r="B305" s="317" t="s">
        <v>504</v>
      </c>
      <c r="C305" s="318" t="s">
        <v>499</v>
      </c>
      <c r="D305" s="319" t="s">
        <v>505</v>
      </c>
      <c r="E305" s="359" t="s">
        <v>665</v>
      </c>
      <c r="F305" s="360"/>
      <c r="G305" s="361"/>
      <c r="H305" s="332" t="s">
        <v>829</v>
      </c>
      <c r="I305" s="362"/>
      <c r="J305" s="303"/>
      <c r="K305" s="304"/>
      <c r="L305" s="305"/>
      <c r="M305" s="363"/>
      <c r="N305" s="363"/>
      <c r="O305" s="364" t="s">
        <v>988</v>
      </c>
      <c r="Q305" s="202"/>
      <c r="R305" s="252">
        <f t="shared" si="96"/>
        <v>1</v>
      </c>
      <c r="S305" s="152" t="str">
        <f t="shared" si="78"/>
        <v/>
      </c>
      <c r="T305" s="151" t="str">
        <f t="shared" si="79"/>
        <v/>
      </c>
      <c r="U305" s="152" t="str">
        <f t="shared" si="80"/>
        <v/>
      </c>
      <c r="V305" s="151" t="str">
        <f t="shared" si="81"/>
        <v/>
      </c>
      <c r="W305" s="152" t="str">
        <f t="shared" si="82"/>
        <v/>
      </c>
      <c r="X305" s="27"/>
      <c r="Y305" s="236"/>
      <c r="Z305" s="236"/>
      <c r="AA305" s="236"/>
    </row>
    <row r="306" spans="2:27" ht="25.5" outlineLevel="1">
      <c r="B306" s="317" t="s">
        <v>506</v>
      </c>
      <c r="C306" s="318" t="s">
        <v>499</v>
      </c>
      <c r="D306" s="319" t="s">
        <v>507</v>
      </c>
      <c r="E306" s="359" t="s">
        <v>666</v>
      </c>
      <c r="F306" s="360"/>
      <c r="G306" s="361"/>
      <c r="H306" s="332" t="s">
        <v>828</v>
      </c>
      <c r="I306" s="362"/>
      <c r="J306" s="303"/>
      <c r="K306" s="304"/>
      <c r="L306" s="305"/>
      <c r="M306" s="363"/>
      <c r="N306" s="363"/>
      <c r="O306" s="364" t="s">
        <v>988</v>
      </c>
      <c r="Q306" s="202"/>
      <c r="R306" s="252">
        <f t="shared" si="96"/>
        <v>1</v>
      </c>
      <c r="S306" s="152" t="str">
        <f t="shared" si="78"/>
        <v/>
      </c>
      <c r="T306" s="151" t="str">
        <f t="shared" si="79"/>
        <v/>
      </c>
      <c r="U306" s="152" t="str">
        <f t="shared" si="80"/>
        <v/>
      </c>
      <c r="V306" s="151" t="str">
        <f t="shared" si="81"/>
        <v/>
      </c>
      <c r="W306" s="152" t="str">
        <f t="shared" si="82"/>
        <v/>
      </c>
      <c r="X306" s="27"/>
      <c r="Y306" s="236"/>
      <c r="Z306" s="236"/>
      <c r="AA306" s="236"/>
    </row>
    <row r="307" spans="2:27" ht="25.5" outlineLevel="1">
      <c r="B307" s="317" t="s">
        <v>508</v>
      </c>
      <c r="C307" s="318" t="s">
        <v>499</v>
      </c>
      <c r="D307" s="319" t="s">
        <v>509</v>
      </c>
      <c r="E307" s="359" t="s">
        <v>667</v>
      </c>
      <c r="F307" s="360"/>
      <c r="G307" s="361"/>
      <c r="H307" s="332" t="s">
        <v>827</v>
      </c>
      <c r="I307" s="362"/>
      <c r="J307" s="303"/>
      <c r="K307" s="304"/>
      <c r="L307" s="305"/>
      <c r="M307" s="363"/>
      <c r="N307" s="363"/>
      <c r="O307" s="364" t="s">
        <v>988</v>
      </c>
      <c r="Q307" s="202"/>
      <c r="R307" s="252">
        <f t="shared" si="96"/>
        <v>1</v>
      </c>
      <c r="S307" s="152" t="str">
        <f t="shared" si="78"/>
        <v/>
      </c>
      <c r="T307" s="151" t="str">
        <f t="shared" si="79"/>
        <v/>
      </c>
      <c r="U307" s="152" t="str">
        <f t="shared" si="80"/>
        <v/>
      </c>
      <c r="V307" s="151" t="str">
        <f t="shared" si="81"/>
        <v/>
      </c>
      <c r="W307" s="152" t="str">
        <f t="shared" si="82"/>
        <v/>
      </c>
      <c r="X307" s="27"/>
      <c r="Y307" s="236"/>
      <c r="Z307" s="236"/>
      <c r="AA307" s="236"/>
    </row>
    <row r="308" spans="2:27" ht="25.5" outlineLevel="1">
      <c r="B308" s="317" t="s">
        <v>510</v>
      </c>
      <c r="C308" s="318" t="s">
        <v>499</v>
      </c>
      <c r="D308" s="319" t="s">
        <v>511</v>
      </c>
      <c r="E308" s="359" t="s">
        <v>668</v>
      </c>
      <c r="F308" s="360"/>
      <c r="G308" s="361"/>
      <c r="H308" s="332" t="s">
        <v>826</v>
      </c>
      <c r="I308" s="362"/>
      <c r="J308" s="303"/>
      <c r="K308" s="304"/>
      <c r="L308" s="305"/>
      <c r="M308" s="363"/>
      <c r="N308" s="363"/>
      <c r="O308" s="364" t="s">
        <v>988</v>
      </c>
      <c r="Q308" s="202"/>
      <c r="R308" s="252">
        <f t="shared" si="96"/>
        <v>1</v>
      </c>
      <c r="S308" s="152" t="str">
        <f t="shared" si="78"/>
        <v/>
      </c>
      <c r="T308" s="151" t="str">
        <f t="shared" si="79"/>
        <v/>
      </c>
      <c r="U308" s="152" t="str">
        <f t="shared" si="80"/>
        <v/>
      </c>
      <c r="V308" s="151" t="str">
        <f t="shared" si="81"/>
        <v/>
      </c>
      <c r="W308" s="152" t="str">
        <f t="shared" si="82"/>
        <v/>
      </c>
      <c r="X308" s="27"/>
      <c r="Y308" s="236"/>
      <c r="Z308" s="236"/>
      <c r="AA308" s="236"/>
    </row>
    <row r="309" spans="2:27" ht="25.5" outlineLevel="1">
      <c r="B309" s="317" t="s">
        <v>512</v>
      </c>
      <c r="C309" s="318" t="s">
        <v>499</v>
      </c>
      <c r="D309" s="319" t="s">
        <v>513</v>
      </c>
      <c r="E309" s="359" t="s">
        <v>669</v>
      </c>
      <c r="F309" s="360"/>
      <c r="G309" s="361"/>
      <c r="H309" s="332" t="s">
        <v>825</v>
      </c>
      <c r="I309" s="362"/>
      <c r="J309" s="303"/>
      <c r="K309" s="304"/>
      <c r="L309" s="305"/>
      <c r="M309" s="363"/>
      <c r="N309" s="363"/>
      <c r="O309" s="364" t="s">
        <v>988</v>
      </c>
      <c r="Q309" s="202"/>
      <c r="R309" s="252">
        <f t="shared" si="96"/>
        <v>1</v>
      </c>
      <c r="S309" s="152" t="str">
        <f t="shared" ref="S309:S338" si="97">IF(AND(L309&lt;&gt;0,R309=1),"1",IF(AND(L309&lt;&gt;0,R309=2),"2",""))</f>
        <v/>
      </c>
      <c r="T309" s="151" t="str">
        <f t="shared" ref="T309:T338" si="98">IF(AND(J309="TAK",R309=1),"1",IF(AND(J309="TAK",R309=2),"2",""))</f>
        <v/>
      </c>
      <c r="U309" s="152" t="str">
        <f t="shared" ref="U309:U338" si="99">IF(AND(L309&lt;&gt;0,N309="T",T309="1"),"3",IF(AND(L309&lt;&gt;0,OR(N309="",N309="n"),T309="1"),"4",IF(AND(L309&lt;&gt;0,N309="T",T309="2"),"5",IF(AND(L309&lt;&gt;0,OR(N309="",N309="n"),T309="2"),"6",""))))</f>
        <v/>
      </c>
      <c r="V309" s="151" t="str">
        <f t="shared" ref="V309:V338" si="100">IF(AND(K309="TAK",R309=1),"1",IF(AND(K309="TAK",R309=2),"2",""))</f>
        <v/>
      </c>
      <c r="W309" s="152" t="str">
        <f t="shared" ref="W309:W338" si="101">IF(AND(L309&lt;&gt;0,N309="T",V309="1"),"3",IF(AND(L309&lt;&gt;0,OR(N309="",N309="n"),V309="1"),"4",IF(AND(L309&lt;&gt;0,N309="T",V309="2"),"5",IF(AND(L309&lt;&gt;0,OR(N309="",N309="n"),V309="2"),"6",""))))</f>
        <v/>
      </c>
      <c r="X309" s="27"/>
      <c r="Y309" s="236"/>
      <c r="Z309" s="236"/>
      <c r="AA309" s="236"/>
    </row>
    <row r="310" spans="2:27" ht="25.5" outlineLevel="1">
      <c r="B310" s="317" t="s">
        <v>514</v>
      </c>
      <c r="C310" s="318" t="s">
        <v>499</v>
      </c>
      <c r="D310" s="319" t="s">
        <v>515</v>
      </c>
      <c r="E310" s="359" t="s">
        <v>670</v>
      </c>
      <c r="F310" s="360"/>
      <c r="G310" s="361"/>
      <c r="H310" s="332" t="s">
        <v>824</v>
      </c>
      <c r="I310" s="362"/>
      <c r="J310" s="303"/>
      <c r="K310" s="304"/>
      <c r="L310" s="305"/>
      <c r="M310" s="363"/>
      <c r="N310" s="363"/>
      <c r="O310" s="364" t="s">
        <v>988</v>
      </c>
      <c r="Q310" s="202"/>
      <c r="R310" s="252">
        <f t="shared" si="96"/>
        <v>1</v>
      </c>
      <c r="S310" s="152" t="str">
        <f t="shared" si="97"/>
        <v/>
      </c>
      <c r="T310" s="151" t="str">
        <f t="shared" si="98"/>
        <v/>
      </c>
      <c r="U310" s="152" t="str">
        <f t="shared" si="99"/>
        <v/>
      </c>
      <c r="V310" s="151" t="str">
        <f t="shared" si="100"/>
        <v/>
      </c>
      <c r="W310" s="152" t="str">
        <f t="shared" si="101"/>
        <v/>
      </c>
      <c r="X310" s="27"/>
      <c r="Y310" s="236"/>
      <c r="Z310" s="236"/>
      <c r="AA310" s="236"/>
    </row>
    <row r="311" spans="2:27" ht="25.5" outlineLevel="1">
      <c r="B311" s="317" t="s">
        <v>516</v>
      </c>
      <c r="C311" s="318" t="s">
        <v>499</v>
      </c>
      <c r="D311" s="319" t="s">
        <v>517</v>
      </c>
      <c r="E311" s="359" t="s">
        <v>671</v>
      </c>
      <c r="F311" s="360"/>
      <c r="G311" s="361"/>
      <c r="H311" s="332" t="s">
        <v>823</v>
      </c>
      <c r="I311" s="362"/>
      <c r="J311" s="303"/>
      <c r="K311" s="304"/>
      <c r="L311" s="305"/>
      <c r="M311" s="363"/>
      <c r="N311" s="363"/>
      <c r="O311" s="364" t="s">
        <v>988</v>
      </c>
      <c r="Q311" s="202"/>
      <c r="R311" s="252">
        <f t="shared" si="96"/>
        <v>1</v>
      </c>
      <c r="S311" s="152" t="str">
        <f t="shared" si="97"/>
        <v/>
      </c>
      <c r="T311" s="151" t="str">
        <f t="shared" si="98"/>
        <v/>
      </c>
      <c r="U311" s="152" t="str">
        <f t="shared" si="99"/>
        <v/>
      </c>
      <c r="V311" s="151" t="str">
        <f t="shared" si="100"/>
        <v/>
      </c>
      <c r="W311" s="152" t="str">
        <f t="shared" si="101"/>
        <v/>
      </c>
      <c r="X311" s="27"/>
      <c r="Y311" s="236"/>
      <c r="Z311" s="236"/>
      <c r="AA311" s="236"/>
    </row>
    <row r="312" spans="2:27" ht="25.5" outlineLevel="1">
      <c r="B312" s="317"/>
      <c r="C312" s="318" t="s">
        <v>499</v>
      </c>
      <c r="D312" s="319" t="s">
        <v>518</v>
      </c>
      <c r="E312" s="359" t="s">
        <v>671</v>
      </c>
      <c r="F312" s="360"/>
      <c r="G312" s="361"/>
      <c r="H312" s="332" t="s">
        <v>822</v>
      </c>
      <c r="I312" s="362"/>
      <c r="J312" s="303" t="s">
        <v>37</v>
      </c>
      <c r="K312" s="304" t="s">
        <v>37</v>
      </c>
      <c r="L312" s="305"/>
      <c r="M312" s="363"/>
      <c r="N312" s="363"/>
      <c r="O312" s="364" t="s">
        <v>989</v>
      </c>
      <c r="Q312" s="202"/>
      <c r="R312" s="252"/>
      <c r="S312" s="152" t="str">
        <f t="shared" si="97"/>
        <v/>
      </c>
      <c r="T312" s="151" t="str">
        <f t="shared" si="98"/>
        <v/>
      </c>
      <c r="U312" s="152" t="str">
        <f t="shared" si="99"/>
        <v/>
      </c>
      <c r="V312" s="151" t="str">
        <f t="shared" si="100"/>
        <v/>
      </c>
      <c r="W312" s="152" t="str">
        <f t="shared" si="101"/>
        <v/>
      </c>
      <c r="X312" s="27"/>
      <c r="Y312" s="236"/>
      <c r="Z312" s="236"/>
      <c r="AA312" s="236"/>
    </row>
    <row r="313" spans="2:27" ht="25.5" outlineLevel="1">
      <c r="B313" s="216"/>
      <c r="C313" s="67" t="s">
        <v>499</v>
      </c>
      <c r="D313" s="217" t="s">
        <v>1087</v>
      </c>
      <c r="E313" s="272" t="s">
        <v>1126</v>
      </c>
      <c r="F313" s="231"/>
      <c r="G313" s="232"/>
      <c r="H313" s="260" t="s">
        <v>1088</v>
      </c>
      <c r="I313" s="230" t="s">
        <v>944</v>
      </c>
      <c r="J313" s="221"/>
      <c r="K313" s="222"/>
      <c r="L313" s="223" t="s">
        <v>1054</v>
      </c>
      <c r="M313" s="234"/>
      <c r="N313" s="234"/>
      <c r="O313" s="225"/>
      <c r="Q313" s="202"/>
      <c r="R313" s="252">
        <f t="shared" ref="R313" si="102">IF(OR(L313="n.d.",L313="nd",L313="n.d",L313="nd."),"",1)</f>
        <v>1</v>
      </c>
      <c r="S313" s="152" t="str">
        <f t="shared" si="97"/>
        <v>1</v>
      </c>
      <c r="T313" s="151" t="str">
        <f t="shared" si="98"/>
        <v/>
      </c>
      <c r="U313" s="152" t="str">
        <f t="shared" si="99"/>
        <v/>
      </c>
      <c r="V313" s="151" t="str">
        <f t="shared" si="100"/>
        <v/>
      </c>
      <c r="W313" s="152" t="str">
        <f t="shared" si="101"/>
        <v/>
      </c>
      <c r="X313" s="27"/>
      <c r="Y313" s="236"/>
      <c r="Z313" s="236"/>
      <c r="AA313" s="236"/>
    </row>
    <row r="314" spans="2:27" ht="25.5" outlineLevel="1">
      <c r="B314" s="216"/>
      <c r="C314" s="67" t="s">
        <v>499</v>
      </c>
      <c r="D314" s="217" t="s">
        <v>1089</v>
      </c>
      <c r="E314" s="272" t="s">
        <v>1127</v>
      </c>
      <c r="F314" s="231"/>
      <c r="G314" s="232"/>
      <c r="H314" s="260" t="s">
        <v>1090</v>
      </c>
      <c r="I314" s="230" t="s">
        <v>944</v>
      </c>
      <c r="J314" s="221"/>
      <c r="K314" s="222"/>
      <c r="L314" s="223" t="s">
        <v>1054</v>
      </c>
      <c r="M314" s="234"/>
      <c r="N314" s="234"/>
      <c r="O314" s="225"/>
      <c r="Q314" s="202"/>
      <c r="R314" s="252"/>
      <c r="S314" s="152" t="str">
        <f t="shared" si="97"/>
        <v/>
      </c>
      <c r="T314" s="151" t="str">
        <f t="shared" si="98"/>
        <v/>
      </c>
      <c r="U314" s="152" t="str">
        <f t="shared" si="99"/>
        <v/>
      </c>
      <c r="V314" s="151" t="str">
        <f t="shared" si="100"/>
        <v/>
      </c>
      <c r="W314" s="152" t="str">
        <f t="shared" si="101"/>
        <v/>
      </c>
      <c r="X314" s="27"/>
      <c r="Y314" s="236"/>
      <c r="Z314" s="236"/>
      <c r="AA314" s="236"/>
    </row>
    <row r="315" spans="2:27">
      <c r="B315" s="203" t="s">
        <v>519</v>
      </c>
      <c r="C315" s="39"/>
      <c r="D315" s="40"/>
      <c r="E315" s="229"/>
      <c r="F315" s="231"/>
      <c r="G315" s="232"/>
      <c r="H315" s="233"/>
      <c r="I315" s="230"/>
      <c r="J315" s="221"/>
      <c r="K315" s="222"/>
      <c r="L315" s="223"/>
      <c r="M315" s="234"/>
      <c r="N315" s="234"/>
      <c r="O315" s="235"/>
      <c r="Q315" s="209" t="s">
        <v>520</v>
      </c>
      <c r="R315" s="252"/>
      <c r="S315" s="152" t="str">
        <f t="shared" si="97"/>
        <v/>
      </c>
      <c r="T315" s="151" t="str">
        <f t="shared" si="98"/>
        <v/>
      </c>
      <c r="U315" s="152" t="str">
        <f t="shared" si="99"/>
        <v/>
      </c>
      <c r="V315" s="151" t="str">
        <f t="shared" si="100"/>
        <v/>
      </c>
      <c r="W315" s="152" t="str">
        <f t="shared" si="101"/>
        <v/>
      </c>
      <c r="X315" s="27"/>
      <c r="Y315" s="236"/>
      <c r="Z315" s="236"/>
      <c r="AA315" s="236"/>
    </row>
    <row r="316" spans="2:27">
      <c r="B316" s="216"/>
      <c r="C316" s="262"/>
      <c r="D316" s="263" t="s">
        <v>521</v>
      </c>
      <c r="E316" s="271" t="s">
        <v>32</v>
      </c>
      <c r="F316" s="231"/>
      <c r="G316" s="232"/>
      <c r="H316" s="277" t="s">
        <v>780</v>
      </c>
      <c r="I316" s="258"/>
      <c r="J316" s="221"/>
      <c r="K316" s="222"/>
      <c r="L316" s="223"/>
      <c r="M316" s="234"/>
      <c r="N316" s="234"/>
      <c r="O316" s="235"/>
      <c r="Q316" s="202"/>
      <c r="R316" s="252"/>
      <c r="S316" s="152" t="str">
        <f t="shared" si="97"/>
        <v/>
      </c>
      <c r="T316" s="151" t="str">
        <f t="shared" si="98"/>
        <v/>
      </c>
      <c r="U316" s="152" t="str">
        <f t="shared" si="99"/>
        <v/>
      </c>
      <c r="V316" s="151" t="str">
        <f t="shared" si="100"/>
        <v/>
      </c>
      <c r="W316" s="152" t="str">
        <f t="shared" si="101"/>
        <v/>
      </c>
      <c r="X316" s="27"/>
      <c r="Y316" s="236"/>
      <c r="Z316" s="236"/>
      <c r="AA316" s="236"/>
    </row>
    <row r="317" spans="2:27" ht="25.5" outlineLevel="1">
      <c r="B317" s="317" t="s">
        <v>522</v>
      </c>
      <c r="C317" s="318" t="s">
        <v>523</v>
      </c>
      <c r="D317" s="319" t="s">
        <v>524</v>
      </c>
      <c r="E317" s="359" t="s">
        <v>32</v>
      </c>
      <c r="F317" s="360"/>
      <c r="G317" s="361"/>
      <c r="H317" s="332" t="s">
        <v>779</v>
      </c>
      <c r="I317" s="362"/>
      <c r="J317" s="303"/>
      <c r="K317" s="304"/>
      <c r="L317" s="305"/>
      <c r="M317" s="363"/>
      <c r="N317" s="363"/>
      <c r="O317" s="364" t="s">
        <v>988</v>
      </c>
      <c r="Q317" s="202"/>
      <c r="R317" s="252">
        <f t="shared" ref="R317:R320" si="103">IF(OR(L317="n.d.",L317="nd",L317="n.d",L317="nd."),"",1)</f>
        <v>1</v>
      </c>
      <c r="S317" s="152" t="str">
        <f t="shared" si="97"/>
        <v/>
      </c>
      <c r="T317" s="151" t="str">
        <f t="shared" si="98"/>
        <v/>
      </c>
      <c r="U317" s="152" t="str">
        <f t="shared" si="99"/>
        <v/>
      </c>
      <c r="V317" s="151" t="str">
        <f t="shared" si="100"/>
        <v/>
      </c>
      <c r="W317" s="152" t="str">
        <f t="shared" si="101"/>
        <v/>
      </c>
      <c r="X317" s="27"/>
      <c r="Y317" s="236"/>
      <c r="Z317" s="236"/>
      <c r="AA317" s="236"/>
    </row>
    <row r="318" spans="2:27" ht="25.5" outlineLevel="1">
      <c r="B318" s="317" t="s">
        <v>525</v>
      </c>
      <c r="C318" s="318" t="s">
        <v>523</v>
      </c>
      <c r="D318" s="319" t="s">
        <v>526</v>
      </c>
      <c r="E318" s="359" t="s">
        <v>672</v>
      </c>
      <c r="F318" s="360"/>
      <c r="G318" s="361"/>
      <c r="H318" s="332" t="s">
        <v>781</v>
      </c>
      <c r="I318" s="362"/>
      <c r="J318" s="303"/>
      <c r="K318" s="304"/>
      <c r="L318" s="305"/>
      <c r="M318" s="363"/>
      <c r="N318" s="363"/>
      <c r="O318" s="364" t="s">
        <v>988</v>
      </c>
      <c r="Q318" s="202"/>
      <c r="R318" s="252">
        <f t="shared" si="103"/>
        <v>1</v>
      </c>
      <c r="S318" s="152" t="str">
        <f t="shared" si="97"/>
        <v/>
      </c>
      <c r="T318" s="151" t="str">
        <f t="shared" si="98"/>
        <v/>
      </c>
      <c r="U318" s="152" t="str">
        <f t="shared" si="99"/>
        <v/>
      </c>
      <c r="V318" s="151" t="str">
        <f t="shared" si="100"/>
        <v/>
      </c>
      <c r="W318" s="152" t="str">
        <f t="shared" si="101"/>
        <v/>
      </c>
      <c r="X318" s="27"/>
      <c r="Y318" s="236"/>
      <c r="Z318" s="236"/>
      <c r="AA318" s="236"/>
    </row>
    <row r="319" spans="2:27" ht="25.5" outlineLevel="1">
      <c r="B319" s="317" t="s">
        <v>527</v>
      </c>
      <c r="C319" s="318" t="s">
        <v>523</v>
      </c>
      <c r="D319" s="319" t="s">
        <v>528</v>
      </c>
      <c r="E319" s="359" t="s">
        <v>673</v>
      </c>
      <c r="F319" s="360"/>
      <c r="G319" s="361"/>
      <c r="H319" s="332" t="s">
        <v>821</v>
      </c>
      <c r="I319" s="362"/>
      <c r="J319" s="303"/>
      <c r="K319" s="304"/>
      <c r="L319" s="305"/>
      <c r="M319" s="363"/>
      <c r="N319" s="363"/>
      <c r="O319" s="364" t="s">
        <v>988</v>
      </c>
      <c r="Q319" s="202"/>
      <c r="R319" s="252">
        <f t="shared" si="103"/>
        <v>1</v>
      </c>
      <c r="S319" s="152" t="str">
        <f t="shared" si="97"/>
        <v/>
      </c>
      <c r="T319" s="151" t="str">
        <f t="shared" si="98"/>
        <v/>
      </c>
      <c r="U319" s="152" t="str">
        <f t="shared" si="99"/>
        <v/>
      </c>
      <c r="V319" s="151" t="str">
        <f t="shared" si="100"/>
        <v/>
      </c>
      <c r="W319" s="152" t="str">
        <f t="shared" si="101"/>
        <v/>
      </c>
      <c r="X319" s="27"/>
      <c r="Y319" s="236"/>
      <c r="Z319" s="236"/>
      <c r="AA319" s="236"/>
    </row>
    <row r="320" spans="2:27" ht="25.5" outlineLevel="1">
      <c r="B320" s="317" t="s">
        <v>529</v>
      </c>
      <c r="C320" s="318" t="s">
        <v>523</v>
      </c>
      <c r="D320" s="319" t="s">
        <v>530</v>
      </c>
      <c r="E320" s="359" t="s">
        <v>674</v>
      </c>
      <c r="F320" s="360"/>
      <c r="G320" s="361"/>
      <c r="H320" s="332" t="s">
        <v>818</v>
      </c>
      <c r="I320" s="362"/>
      <c r="J320" s="303"/>
      <c r="K320" s="304"/>
      <c r="L320" s="305"/>
      <c r="M320" s="363"/>
      <c r="N320" s="363"/>
      <c r="O320" s="364" t="s">
        <v>988</v>
      </c>
      <c r="Q320" s="202"/>
      <c r="R320" s="252">
        <f t="shared" si="103"/>
        <v>1</v>
      </c>
      <c r="S320" s="152" t="str">
        <f t="shared" si="97"/>
        <v/>
      </c>
      <c r="T320" s="151" t="str">
        <f t="shared" si="98"/>
        <v/>
      </c>
      <c r="U320" s="152" t="str">
        <f t="shared" si="99"/>
        <v/>
      </c>
      <c r="V320" s="151" t="str">
        <f t="shared" si="100"/>
        <v/>
      </c>
      <c r="W320" s="152" t="str">
        <f t="shared" si="101"/>
        <v/>
      </c>
      <c r="X320" s="27"/>
      <c r="Y320" s="236"/>
      <c r="Z320" s="236"/>
      <c r="AA320" s="236"/>
    </row>
    <row r="321" spans="2:27" ht="25.5" outlineLevel="1">
      <c r="B321" s="317" t="s">
        <v>531</v>
      </c>
      <c r="C321" s="318" t="s">
        <v>523</v>
      </c>
      <c r="D321" s="319" t="s">
        <v>532</v>
      </c>
      <c r="E321" s="359" t="s">
        <v>675</v>
      </c>
      <c r="F321" s="360"/>
      <c r="G321" s="361"/>
      <c r="H321" s="332" t="s">
        <v>820</v>
      </c>
      <c r="I321" s="362"/>
      <c r="J321" s="303"/>
      <c r="K321" s="304"/>
      <c r="L321" s="305"/>
      <c r="M321" s="363"/>
      <c r="N321" s="363"/>
      <c r="O321" s="364" t="s">
        <v>988</v>
      </c>
      <c r="Q321" s="202"/>
      <c r="R321" s="252">
        <f t="shared" ref="R321:R323" si="104">IF(OR(L321="n.d.",L321="nd",L321="n.d",L321="nd."),"",2)</f>
        <v>2</v>
      </c>
      <c r="S321" s="152" t="str">
        <f t="shared" si="97"/>
        <v/>
      </c>
      <c r="T321" s="151" t="str">
        <f t="shared" si="98"/>
        <v/>
      </c>
      <c r="U321" s="152" t="str">
        <f t="shared" si="99"/>
        <v/>
      </c>
      <c r="V321" s="151" t="str">
        <f t="shared" si="100"/>
        <v/>
      </c>
      <c r="W321" s="152" t="str">
        <f t="shared" si="101"/>
        <v/>
      </c>
      <c r="X321" s="27"/>
      <c r="Y321" s="236"/>
      <c r="Z321" s="236"/>
      <c r="AA321" s="236"/>
    </row>
    <row r="322" spans="2:27" ht="25.5" outlineLevel="1">
      <c r="B322" s="317" t="s">
        <v>533</v>
      </c>
      <c r="C322" s="318" t="s">
        <v>523</v>
      </c>
      <c r="D322" s="319" t="s">
        <v>534</v>
      </c>
      <c r="E322" s="359" t="s">
        <v>676</v>
      </c>
      <c r="F322" s="360"/>
      <c r="G322" s="361"/>
      <c r="H322" s="332" t="s">
        <v>819</v>
      </c>
      <c r="I322" s="362"/>
      <c r="J322" s="303"/>
      <c r="K322" s="304"/>
      <c r="L322" s="305"/>
      <c r="M322" s="363"/>
      <c r="N322" s="363"/>
      <c r="O322" s="364" t="s">
        <v>988</v>
      </c>
      <c r="Q322" s="202"/>
      <c r="R322" s="252">
        <f t="shared" si="104"/>
        <v>2</v>
      </c>
      <c r="S322" s="152" t="str">
        <f t="shared" si="97"/>
        <v/>
      </c>
      <c r="T322" s="151" t="str">
        <f t="shared" si="98"/>
        <v/>
      </c>
      <c r="U322" s="152" t="str">
        <f t="shared" si="99"/>
        <v/>
      </c>
      <c r="V322" s="151" t="str">
        <f t="shared" si="100"/>
        <v/>
      </c>
      <c r="W322" s="152" t="str">
        <f t="shared" si="101"/>
        <v/>
      </c>
      <c r="X322" s="27"/>
      <c r="Y322" s="236"/>
      <c r="Z322" s="236"/>
      <c r="AA322" s="236"/>
    </row>
    <row r="323" spans="2:27" ht="25.5" outlineLevel="1">
      <c r="B323" s="317" t="s">
        <v>535</v>
      </c>
      <c r="C323" s="318" t="s">
        <v>523</v>
      </c>
      <c r="D323" s="319" t="s">
        <v>536</v>
      </c>
      <c r="E323" s="359" t="s">
        <v>677</v>
      </c>
      <c r="F323" s="360"/>
      <c r="G323" s="361"/>
      <c r="H323" s="332" t="s">
        <v>803</v>
      </c>
      <c r="I323" s="362"/>
      <c r="J323" s="303"/>
      <c r="K323" s="304"/>
      <c r="L323" s="305"/>
      <c r="M323" s="363"/>
      <c r="N323" s="363"/>
      <c r="O323" s="364" t="s">
        <v>988</v>
      </c>
      <c r="Q323" s="202"/>
      <c r="R323" s="252">
        <f t="shared" si="104"/>
        <v>2</v>
      </c>
      <c r="S323" s="152" t="str">
        <f t="shared" si="97"/>
        <v/>
      </c>
      <c r="T323" s="151" t="str">
        <f t="shared" si="98"/>
        <v/>
      </c>
      <c r="U323" s="152" t="str">
        <f t="shared" si="99"/>
        <v/>
      </c>
      <c r="V323" s="151" t="str">
        <f t="shared" si="100"/>
        <v/>
      </c>
      <c r="W323" s="152" t="str">
        <f t="shared" si="101"/>
        <v/>
      </c>
      <c r="X323" s="27"/>
      <c r="Y323" s="236"/>
      <c r="Z323" s="236"/>
      <c r="AA323" s="236"/>
    </row>
    <row r="324" spans="2:27" ht="24.75" customHeight="1">
      <c r="B324" s="216"/>
      <c r="C324" s="67"/>
      <c r="D324" s="263" t="s">
        <v>537</v>
      </c>
      <c r="E324" s="271" t="s">
        <v>32</v>
      </c>
      <c r="F324" s="231"/>
      <c r="G324" s="232"/>
      <c r="H324" s="277" t="s">
        <v>785</v>
      </c>
      <c r="I324" s="258"/>
      <c r="J324" s="237"/>
      <c r="K324" s="238"/>
      <c r="L324" s="223"/>
      <c r="M324" s="234"/>
      <c r="N324" s="234"/>
      <c r="O324" s="235"/>
      <c r="Q324" s="202"/>
      <c r="R324" s="252"/>
      <c r="S324" s="152" t="str">
        <f t="shared" si="97"/>
        <v/>
      </c>
      <c r="T324" s="151" t="str">
        <f t="shared" si="98"/>
        <v/>
      </c>
      <c r="U324" s="152" t="str">
        <f t="shared" si="99"/>
        <v/>
      </c>
      <c r="V324" s="151" t="str">
        <f t="shared" si="100"/>
        <v/>
      </c>
      <c r="W324" s="152" t="str">
        <f t="shared" si="101"/>
        <v/>
      </c>
      <c r="X324" s="27"/>
      <c r="Y324" s="236"/>
      <c r="Z324" s="236"/>
      <c r="AA324" s="236"/>
    </row>
    <row r="325" spans="2:27" ht="25.5" outlineLevel="1">
      <c r="B325" s="317" t="s">
        <v>538</v>
      </c>
      <c r="C325" s="318" t="s">
        <v>523</v>
      </c>
      <c r="D325" s="319" t="s">
        <v>524</v>
      </c>
      <c r="E325" s="359" t="s">
        <v>32</v>
      </c>
      <c r="F325" s="360"/>
      <c r="G325" s="361"/>
      <c r="H325" s="332" t="s">
        <v>786</v>
      </c>
      <c r="I325" s="362"/>
      <c r="J325" s="303"/>
      <c r="K325" s="304"/>
      <c r="L325" s="305"/>
      <c r="M325" s="363"/>
      <c r="N325" s="363"/>
      <c r="O325" s="364" t="s">
        <v>988</v>
      </c>
      <c r="Q325" s="202"/>
      <c r="R325" s="252">
        <f t="shared" ref="R325" si="105">IF(OR(L325="n.d.",L325="nd",L325="n.d",L325="nd."),"",1)</f>
        <v>1</v>
      </c>
      <c r="S325" s="152" t="str">
        <f t="shared" si="97"/>
        <v/>
      </c>
      <c r="T325" s="151" t="str">
        <f t="shared" si="98"/>
        <v/>
      </c>
      <c r="U325" s="152" t="str">
        <f t="shared" si="99"/>
        <v/>
      </c>
      <c r="V325" s="151" t="str">
        <f t="shared" si="100"/>
        <v/>
      </c>
      <c r="W325" s="152" t="str">
        <f t="shared" si="101"/>
        <v/>
      </c>
      <c r="X325" s="27"/>
      <c r="Y325" s="236"/>
      <c r="Z325" s="236"/>
      <c r="AA325" s="236"/>
    </row>
    <row r="326" spans="2:27" ht="25.5" outlineLevel="1">
      <c r="B326" s="317" t="s">
        <v>539</v>
      </c>
      <c r="C326" s="318" t="s">
        <v>523</v>
      </c>
      <c r="D326" s="319" t="s">
        <v>526</v>
      </c>
      <c r="E326" s="359" t="s">
        <v>678</v>
      </c>
      <c r="F326" s="360"/>
      <c r="G326" s="361"/>
      <c r="H326" s="332" t="s">
        <v>787</v>
      </c>
      <c r="I326" s="362"/>
      <c r="J326" s="303"/>
      <c r="K326" s="304"/>
      <c r="L326" s="305"/>
      <c r="M326" s="363"/>
      <c r="N326" s="363"/>
      <c r="O326" s="364" t="s">
        <v>988</v>
      </c>
      <c r="Q326" s="202"/>
      <c r="R326" s="252"/>
      <c r="S326" s="152" t="str">
        <f t="shared" si="97"/>
        <v/>
      </c>
      <c r="T326" s="151" t="str">
        <f t="shared" si="98"/>
        <v/>
      </c>
      <c r="U326" s="152" t="str">
        <f t="shared" si="99"/>
        <v/>
      </c>
      <c r="V326" s="151" t="str">
        <f t="shared" si="100"/>
        <v/>
      </c>
      <c r="W326" s="152" t="str">
        <f t="shared" si="101"/>
        <v/>
      </c>
      <c r="X326" s="27"/>
      <c r="Y326" s="236"/>
      <c r="Z326" s="236"/>
      <c r="AA326" s="236"/>
    </row>
    <row r="327" spans="2:27" ht="25.5" outlineLevel="1">
      <c r="B327" s="317" t="s">
        <v>540</v>
      </c>
      <c r="C327" s="318" t="s">
        <v>523</v>
      </c>
      <c r="D327" s="319" t="s">
        <v>528</v>
      </c>
      <c r="E327" s="359" t="s">
        <v>679</v>
      </c>
      <c r="F327" s="360"/>
      <c r="G327" s="361"/>
      <c r="H327" s="332" t="s">
        <v>788</v>
      </c>
      <c r="I327" s="362"/>
      <c r="J327" s="303"/>
      <c r="K327" s="304"/>
      <c r="L327" s="305"/>
      <c r="M327" s="363"/>
      <c r="N327" s="363"/>
      <c r="O327" s="364" t="s">
        <v>988</v>
      </c>
      <c r="Q327" s="202"/>
      <c r="R327" s="252"/>
      <c r="S327" s="152" t="str">
        <f t="shared" si="97"/>
        <v/>
      </c>
      <c r="T327" s="151" t="str">
        <f t="shared" si="98"/>
        <v/>
      </c>
      <c r="U327" s="152" t="str">
        <f t="shared" si="99"/>
        <v/>
      </c>
      <c r="V327" s="151" t="str">
        <f t="shared" si="100"/>
        <v/>
      </c>
      <c r="W327" s="152" t="str">
        <f t="shared" si="101"/>
        <v/>
      </c>
      <c r="X327" s="27"/>
      <c r="Y327" s="236"/>
      <c r="Z327" s="236"/>
      <c r="AA327" s="236"/>
    </row>
    <row r="328" spans="2:27" ht="25.5" outlineLevel="1">
      <c r="B328" s="317" t="s">
        <v>541</v>
      </c>
      <c r="C328" s="318" t="s">
        <v>523</v>
      </c>
      <c r="D328" s="319" t="s">
        <v>530</v>
      </c>
      <c r="E328" s="359" t="s">
        <v>680</v>
      </c>
      <c r="F328" s="360"/>
      <c r="G328" s="361"/>
      <c r="H328" s="332" t="s">
        <v>789</v>
      </c>
      <c r="I328" s="362"/>
      <c r="J328" s="303"/>
      <c r="K328" s="304"/>
      <c r="L328" s="305"/>
      <c r="M328" s="363"/>
      <c r="N328" s="363"/>
      <c r="O328" s="364" t="s">
        <v>988</v>
      </c>
      <c r="Q328" s="202"/>
      <c r="R328" s="252"/>
      <c r="S328" s="152" t="str">
        <f t="shared" si="97"/>
        <v/>
      </c>
      <c r="T328" s="151" t="str">
        <f t="shared" si="98"/>
        <v/>
      </c>
      <c r="U328" s="152" t="str">
        <f t="shared" si="99"/>
        <v/>
      </c>
      <c r="V328" s="151" t="str">
        <f t="shared" si="100"/>
        <v/>
      </c>
      <c r="W328" s="152" t="str">
        <f t="shared" si="101"/>
        <v/>
      </c>
      <c r="X328" s="27"/>
      <c r="Y328" s="236"/>
      <c r="Z328" s="236"/>
      <c r="AA328" s="236"/>
    </row>
    <row r="329" spans="2:27" ht="25.5" outlineLevel="1">
      <c r="B329" s="317" t="s">
        <v>542</v>
      </c>
      <c r="C329" s="318" t="s">
        <v>523</v>
      </c>
      <c r="D329" s="319" t="s">
        <v>534</v>
      </c>
      <c r="E329" s="359" t="s">
        <v>681</v>
      </c>
      <c r="F329" s="360"/>
      <c r="G329" s="361"/>
      <c r="H329" s="332" t="s">
        <v>817</v>
      </c>
      <c r="I329" s="362"/>
      <c r="J329" s="303"/>
      <c r="K329" s="304"/>
      <c r="L329" s="305"/>
      <c r="M329" s="363"/>
      <c r="N329" s="363"/>
      <c r="O329" s="364" t="s">
        <v>988</v>
      </c>
      <c r="Q329" s="202"/>
      <c r="R329" s="252"/>
      <c r="S329" s="152" t="str">
        <f t="shared" si="97"/>
        <v/>
      </c>
      <c r="T329" s="151" t="str">
        <f t="shared" si="98"/>
        <v/>
      </c>
      <c r="U329" s="152" t="str">
        <f t="shared" si="99"/>
        <v/>
      </c>
      <c r="V329" s="151" t="str">
        <f t="shared" si="100"/>
        <v/>
      </c>
      <c r="W329" s="152" t="str">
        <f t="shared" si="101"/>
        <v/>
      </c>
      <c r="X329" s="27"/>
      <c r="Y329" s="236"/>
      <c r="Z329" s="236"/>
      <c r="AA329" s="236"/>
    </row>
    <row r="330" spans="2:27" ht="25.5" outlineLevel="1">
      <c r="B330" s="317" t="s">
        <v>543</v>
      </c>
      <c r="C330" s="318" t="s">
        <v>523</v>
      </c>
      <c r="D330" s="319" t="s">
        <v>544</v>
      </c>
      <c r="E330" s="359" t="s">
        <v>682</v>
      </c>
      <c r="F330" s="360"/>
      <c r="G330" s="361"/>
      <c r="H330" s="332" t="s">
        <v>790</v>
      </c>
      <c r="I330" s="362"/>
      <c r="J330" s="303"/>
      <c r="K330" s="304"/>
      <c r="L330" s="305"/>
      <c r="M330" s="363"/>
      <c r="N330" s="363"/>
      <c r="O330" s="364" t="s">
        <v>988</v>
      </c>
      <c r="Q330" s="202"/>
      <c r="R330" s="252"/>
      <c r="S330" s="152" t="str">
        <f t="shared" si="97"/>
        <v/>
      </c>
      <c r="T330" s="151" t="str">
        <f t="shared" si="98"/>
        <v/>
      </c>
      <c r="U330" s="152" t="str">
        <f t="shared" si="99"/>
        <v/>
      </c>
      <c r="V330" s="151" t="str">
        <f t="shared" si="100"/>
        <v/>
      </c>
      <c r="W330" s="152" t="str">
        <f t="shared" si="101"/>
        <v/>
      </c>
      <c r="X330" s="27"/>
      <c r="Y330" s="236"/>
      <c r="Z330" s="236"/>
      <c r="AA330" s="236"/>
    </row>
    <row r="331" spans="2:27">
      <c r="B331" s="216"/>
      <c r="C331" s="67"/>
      <c r="D331" s="224" t="s">
        <v>545</v>
      </c>
      <c r="E331" s="229" t="s">
        <v>32</v>
      </c>
      <c r="F331" s="231"/>
      <c r="G331" s="232"/>
      <c r="H331" s="261" t="s">
        <v>782</v>
      </c>
      <c r="I331" s="230"/>
      <c r="J331" s="237"/>
      <c r="K331" s="238"/>
      <c r="L331" s="223"/>
      <c r="M331" s="234"/>
      <c r="N331" s="234"/>
      <c r="O331" s="235"/>
      <c r="Q331" s="202"/>
      <c r="R331" s="252"/>
      <c r="S331" s="152" t="str">
        <f t="shared" si="97"/>
        <v/>
      </c>
      <c r="T331" s="151" t="str">
        <f t="shared" si="98"/>
        <v/>
      </c>
      <c r="U331" s="152" t="str">
        <f t="shared" si="99"/>
        <v/>
      </c>
      <c r="V331" s="151" t="str">
        <f t="shared" si="100"/>
        <v/>
      </c>
      <c r="W331" s="152" t="str">
        <f t="shared" si="101"/>
        <v/>
      </c>
      <c r="X331" s="27"/>
      <c r="Y331" s="236"/>
      <c r="Z331" s="236"/>
      <c r="AA331" s="236"/>
    </row>
    <row r="332" spans="2:27" ht="25.5" outlineLevel="1">
      <c r="B332" s="317" t="s">
        <v>546</v>
      </c>
      <c r="C332" s="318" t="s">
        <v>523</v>
      </c>
      <c r="D332" s="319" t="s">
        <v>524</v>
      </c>
      <c r="E332" s="359" t="s">
        <v>32</v>
      </c>
      <c r="F332" s="360"/>
      <c r="G332" s="361"/>
      <c r="H332" s="332" t="s">
        <v>783</v>
      </c>
      <c r="I332" s="362"/>
      <c r="J332" s="303"/>
      <c r="K332" s="304"/>
      <c r="L332" s="305"/>
      <c r="M332" s="363"/>
      <c r="N332" s="363"/>
      <c r="O332" s="364" t="s">
        <v>988</v>
      </c>
      <c r="Q332" s="202"/>
      <c r="R332" s="252"/>
      <c r="S332" s="152" t="str">
        <f t="shared" si="97"/>
        <v/>
      </c>
      <c r="T332" s="151" t="str">
        <f t="shared" si="98"/>
        <v/>
      </c>
      <c r="U332" s="152" t="str">
        <f t="shared" si="99"/>
        <v/>
      </c>
      <c r="V332" s="151" t="str">
        <f t="shared" si="100"/>
        <v/>
      </c>
      <c r="W332" s="152" t="str">
        <f t="shared" si="101"/>
        <v/>
      </c>
      <c r="X332" s="27"/>
      <c r="Y332" s="236"/>
      <c r="Z332" s="236"/>
      <c r="AA332" s="236"/>
    </row>
    <row r="333" spans="2:27" ht="25.5" outlineLevel="1">
      <c r="B333" s="317" t="s">
        <v>547</v>
      </c>
      <c r="C333" s="318" t="s">
        <v>523</v>
      </c>
      <c r="D333" s="319" t="s">
        <v>526</v>
      </c>
      <c r="E333" s="359" t="s">
        <v>683</v>
      </c>
      <c r="F333" s="360"/>
      <c r="G333" s="361"/>
      <c r="H333" s="332" t="s">
        <v>784</v>
      </c>
      <c r="I333" s="362"/>
      <c r="J333" s="303"/>
      <c r="K333" s="304"/>
      <c r="L333" s="305"/>
      <c r="M333" s="363"/>
      <c r="N333" s="363"/>
      <c r="O333" s="364" t="s">
        <v>988</v>
      </c>
      <c r="Q333" s="202"/>
      <c r="R333" s="252"/>
      <c r="S333" s="152" t="str">
        <f t="shared" si="97"/>
        <v/>
      </c>
      <c r="T333" s="151" t="str">
        <f t="shared" si="98"/>
        <v/>
      </c>
      <c r="U333" s="152" t="str">
        <f t="shared" si="99"/>
        <v/>
      </c>
      <c r="V333" s="151" t="str">
        <f t="shared" si="100"/>
        <v/>
      </c>
      <c r="W333" s="152" t="str">
        <f t="shared" si="101"/>
        <v/>
      </c>
      <c r="X333" s="27"/>
      <c r="Y333" s="236"/>
      <c r="Z333" s="236"/>
      <c r="AA333" s="236"/>
    </row>
    <row r="334" spans="2:27" ht="25.5" outlineLevel="1">
      <c r="B334" s="317" t="s">
        <v>548</v>
      </c>
      <c r="C334" s="318" t="s">
        <v>523</v>
      </c>
      <c r="D334" s="319" t="s">
        <v>528</v>
      </c>
      <c r="E334" s="359" t="s">
        <v>684</v>
      </c>
      <c r="F334" s="360"/>
      <c r="G334" s="361"/>
      <c r="H334" s="332" t="s">
        <v>791</v>
      </c>
      <c r="I334" s="362"/>
      <c r="J334" s="303"/>
      <c r="K334" s="304"/>
      <c r="L334" s="305"/>
      <c r="M334" s="363"/>
      <c r="N334" s="363"/>
      <c r="O334" s="364" t="s">
        <v>988</v>
      </c>
      <c r="Q334" s="202"/>
      <c r="R334" s="252"/>
      <c r="S334" s="152" t="str">
        <f t="shared" si="97"/>
        <v/>
      </c>
      <c r="T334" s="151" t="str">
        <f t="shared" si="98"/>
        <v/>
      </c>
      <c r="U334" s="152" t="str">
        <f t="shared" si="99"/>
        <v/>
      </c>
      <c r="V334" s="151" t="str">
        <f t="shared" si="100"/>
        <v/>
      </c>
      <c r="W334" s="152" t="str">
        <f t="shared" si="101"/>
        <v/>
      </c>
      <c r="X334" s="27"/>
      <c r="Y334" s="236"/>
      <c r="Z334" s="236"/>
      <c r="AA334" s="236"/>
    </row>
    <row r="335" spans="2:27" ht="25.5" outlineLevel="1">
      <c r="B335" s="317" t="s">
        <v>549</v>
      </c>
      <c r="C335" s="318" t="s">
        <v>523</v>
      </c>
      <c r="D335" s="319" t="s">
        <v>530</v>
      </c>
      <c r="E335" s="359" t="s">
        <v>685</v>
      </c>
      <c r="F335" s="360"/>
      <c r="G335" s="361"/>
      <c r="H335" s="332" t="s">
        <v>792</v>
      </c>
      <c r="I335" s="362"/>
      <c r="J335" s="303"/>
      <c r="K335" s="304"/>
      <c r="L335" s="305"/>
      <c r="M335" s="363"/>
      <c r="N335" s="363"/>
      <c r="O335" s="364" t="s">
        <v>988</v>
      </c>
      <c r="Q335" s="202"/>
      <c r="R335" s="252"/>
      <c r="S335" s="152" t="str">
        <f t="shared" si="97"/>
        <v/>
      </c>
      <c r="T335" s="151" t="str">
        <f t="shared" si="98"/>
        <v/>
      </c>
      <c r="U335" s="152" t="str">
        <f t="shared" si="99"/>
        <v/>
      </c>
      <c r="V335" s="151" t="str">
        <f t="shared" si="100"/>
        <v/>
      </c>
      <c r="W335" s="152" t="str">
        <f t="shared" si="101"/>
        <v/>
      </c>
      <c r="X335" s="27"/>
      <c r="Y335" s="236"/>
      <c r="Z335" s="236"/>
      <c r="AA335" s="236"/>
    </row>
    <row r="336" spans="2:27" ht="25.5" outlineLevel="1">
      <c r="B336" s="317" t="s">
        <v>550</v>
      </c>
      <c r="C336" s="318" t="s">
        <v>523</v>
      </c>
      <c r="D336" s="319" t="s">
        <v>534</v>
      </c>
      <c r="E336" s="359" t="s">
        <v>686</v>
      </c>
      <c r="F336" s="360"/>
      <c r="G336" s="361"/>
      <c r="H336" s="332" t="s">
        <v>816</v>
      </c>
      <c r="I336" s="362"/>
      <c r="J336" s="303"/>
      <c r="K336" s="304"/>
      <c r="L336" s="305"/>
      <c r="M336" s="363"/>
      <c r="N336" s="363"/>
      <c r="O336" s="364" t="s">
        <v>988</v>
      </c>
      <c r="Q336" s="202"/>
      <c r="R336" s="252"/>
      <c r="S336" s="152" t="str">
        <f t="shared" si="97"/>
        <v/>
      </c>
      <c r="T336" s="151" t="str">
        <f t="shared" si="98"/>
        <v/>
      </c>
      <c r="U336" s="152" t="str">
        <f t="shared" si="99"/>
        <v/>
      </c>
      <c r="V336" s="151" t="str">
        <f t="shared" si="100"/>
        <v/>
      </c>
      <c r="W336" s="152" t="str">
        <f t="shared" si="101"/>
        <v/>
      </c>
      <c r="X336" s="27"/>
      <c r="Y336" s="236"/>
      <c r="Z336" s="236"/>
      <c r="AA336" s="236"/>
    </row>
    <row r="337" spans="2:27" ht="25.5" outlineLevel="1">
      <c r="B337" s="317" t="s">
        <v>551</v>
      </c>
      <c r="C337" s="318" t="s">
        <v>523</v>
      </c>
      <c r="D337" s="319" t="s">
        <v>544</v>
      </c>
      <c r="E337" s="359" t="s">
        <v>687</v>
      </c>
      <c r="F337" s="360"/>
      <c r="G337" s="361"/>
      <c r="H337" s="332" t="s">
        <v>815</v>
      </c>
      <c r="I337" s="362"/>
      <c r="J337" s="303"/>
      <c r="K337" s="304"/>
      <c r="L337" s="305"/>
      <c r="M337" s="363"/>
      <c r="N337" s="363"/>
      <c r="O337" s="364" t="s">
        <v>988</v>
      </c>
      <c r="Q337" s="202"/>
      <c r="R337" s="252"/>
      <c r="S337" s="152" t="str">
        <f t="shared" si="97"/>
        <v/>
      </c>
      <c r="T337" s="151" t="str">
        <f t="shared" si="98"/>
        <v/>
      </c>
      <c r="U337" s="152" t="str">
        <f t="shared" si="99"/>
        <v/>
      </c>
      <c r="V337" s="151" t="str">
        <f t="shared" si="100"/>
        <v/>
      </c>
      <c r="W337" s="152" t="str">
        <f t="shared" si="101"/>
        <v/>
      </c>
      <c r="X337" s="27"/>
      <c r="Y337" s="236"/>
      <c r="Z337" s="236"/>
      <c r="AA337" s="236"/>
    </row>
    <row r="338" spans="2:27" ht="25.5" outlineLevel="1">
      <c r="B338" s="317" t="s">
        <v>552</v>
      </c>
      <c r="C338" s="318" t="s">
        <v>523</v>
      </c>
      <c r="D338" s="319" t="s">
        <v>553</v>
      </c>
      <c r="E338" s="359" t="s">
        <v>688</v>
      </c>
      <c r="F338" s="360"/>
      <c r="G338" s="361"/>
      <c r="H338" s="332" t="s">
        <v>814</v>
      </c>
      <c r="I338" s="362"/>
      <c r="J338" s="303"/>
      <c r="K338" s="304"/>
      <c r="L338" s="305"/>
      <c r="M338" s="363"/>
      <c r="N338" s="363"/>
      <c r="O338" s="364" t="s">
        <v>988</v>
      </c>
      <c r="Q338" s="202"/>
      <c r="R338" s="252"/>
      <c r="S338" s="152" t="str">
        <f t="shared" si="97"/>
        <v/>
      </c>
      <c r="T338" s="151" t="str">
        <f t="shared" si="98"/>
        <v/>
      </c>
      <c r="U338" s="152" t="str">
        <f t="shared" si="99"/>
        <v/>
      </c>
      <c r="V338" s="151" t="str">
        <f t="shared" si="100"/>
        <v/>
      </c>
      <c r="W338" s="152" t="str">
        <f t="shared" si="101"/>
        <v/>
      </c>
      <c r="X338" s="27"/>
      <c r="Y338" s="236"/>
      <c r="Z338" s="236"/>
      <c r="AA338" s="236"/>
    </row>
    <row r="339" spans="2:27" ht="17.25" thickBot="1">
      <c r="B339" s="239"/>
      <c r="C339" s="240"/>
      <c r="D339" s="241"/>
      <c r="E339" s="242" t="s">
        <v>32</v>
      </c>
      <c r="F339" s="244"/>
      <c r="G339" s="245"/>
      <c r="H339" s="246"/>
      <c r="I339" s="243"/>
      <c r="J339" s="242"/>
      <c r="K339" s="247"/>
      <c r="L339" s="248"/>
      <c r="M339" s="248"/>
      <c r="N339" s="248"/>
      <c r="O339" s="249"/>
      <c r="Q339" s="202"/>
      <c r="R339" s="252"/>
      <c r="S339" s="156" t="str">
        <f t="shared" ref="S339" si="106">IF(AND(L339&lt;&gt;0,R339=1),"1",IF(AND(L339&lt;&gt;0,R339=2),"2",""))</f>
        <v/>
      </c>
      <c r="T339" s="151" t="str">
        <f t="shared" ref="T339" si="107">IF(AND(J339="TAK",R339=1),"1",IF(AND(J339="TAK",R339=2),"2",""))</f>
        <v/>
      </c>
      <c r="U339" s="152" t="str">
        <f t="shared" ref="U339" si="108">IF(AND(L339&lt;&gt;0,N339="T",T339="1"),"3",IF(AND(L339&lt;&gt;0,OR(N339="",N339="n"),T339="1"),"4",IF(AND(L339&lt;&gt;0,N339="T",T339="2"),"5",IF(AND(L339&lt;&gt;0,OR(N339="",N339="n"),T339="2"),"6",""))))</f>
        <v/>
      </c>
      <c r="V339" s="151" t="str">
        <f t="shared" ref="V339" si="109">IF(AND(K339="TAK",R339=1),"1",IF(AND(K339="TAK",R339=2),"2",""))</f>
        <v/>
      </c>
      <c r="W339" s="152" t="str">
        <f t="shared" ref="W339" si="110">IF(AND(L339&lt;&gt;0,N339="T",V339="1"),"3",IF(AND(L339&lt;&gt;0,OR(N339="",N339="n"),V339="1"),"4",IF(AND(L339&lt;&gt;0,N339="T",V339="2"),"5",IF(AND(L339&lt;&gt;0,OR(N339="",N339="n"),V339="2"),"6",""))))</f>
        <v/>
      </c>
      <c r="X339" s="27"/>
      <c r="Y339" s="236"/>
      <c r="Z339" s="236"/>
      <c r="AA339" s="236"/>
    </row>
    <row r="340" spans="2:27" ht="79.5" customHeight="1" thickBot="1">
      <c r="B340" s="686" t="s">
        <v>42</v>
      </c>
      <c r="C340" s="687"/>
      <c r="D340" s="687"/>
      <c r="E340" s="687"/>
      <c r="F340" s="687"/>
      <c r="G340" s="687"/>
      <c r="H340" s="687"/>
      <c r="I340" s="687"/>
      <c r="J340" s="687"/>
      <c r="K340" s="687"/>
      <c r="L340" s="687"/>
      <c r="M340" s="687"/>
      <c r="N340" s="687"/>
      <c r="O340" s="687"/>
      <c r="P340" s="687"/>
      <c r="Q340" s="687"/>
      <c r="R340" s="688"/>
      <c r="S340" s="253"/>
      <c r="T340" s="253"/>
      <c r="U340" s="253"/>
      <c r="V340" s="253"/>
      <c r="W340" s="254"/>
    </row>
  </sheetData>
  <protectedRanges>
    <protectedRange algorithmName="SHA-1" hashValue="k9UZOqMbyyZfJnuL8tq9NK2RGyc=" saltValue="BDdM1w70sMky1Li9v7+egg==" spinCount="100000" sqref="M345:N1048576 M2:N8 M340:N343 M10:N12" name="TABELA_KOLUMNY_3"/>
    <protectedRange algorithmName="SHA-1" hashValue="iAVRcAIWRe98whKIQGkHxkYpIZA=" saltValue="PW64Q8KwbFKZ3etuwZzQug==" spinCount="100000" sqref="J345:K1048576 J340:K343 H340:H343 H345:H1048576 H2:H8 J2:K8 H10:H12 J10:K10" name="TABELA_KOLUMNY_2"/>
    <protectedRange algorithmName="SHA-1" hashValue="nmRZ7QorrPaUt2YNqIDncGpUWrU=" saltValue="tQNAfSESbek4gxXqeOn9bA==" spinCount="100000" sqref="E2:E8 E340:E1048576 E10:E12" name="TABELA_KOLUMNY_1"/>
    <protectedRange algorithmName="SHA-1" hashValue="tJhUa0aT9qwRKNotu0HtHaFAP8c=" saltValue="H3C/Q3/VcT5r+C9sVQNzXQ==" spinCount="100000" sqref="L11:N12 O10:Q11 Q3:Q4 I11 B2:P8 I10:N10 B10:H12" name="TABELA_NAGŁÓWEK"/>
    <protectedRange algorithmName="SHA-1" hashValue="w7plPLw7FgUCtU6eYJAYrQ50508=" saltValue="yKehvChbUEVvb6lODZHGSQ==" spinCount="100000" sqref="B340" name="TABELA_PDOSUMOWANIE"/>
    <protectedRange algorithmName="SHA-1" hashValue="2+3im7rg4cFKymHdytxpwJTcM8k=" saltValue="TFzUYn+1FTCI+P0CnU9AtQ==" spinCount="100000" sqref="J11:K12" name="TABELA_KOLUMNY_2_1"/>
    <protectedRange algorithmName="SHA-1" hashValue="eMgd/5OGvQNzB5G8ql/zTRBq7pI=" saltValue="0Y9EW9ETsq7vMtdrovaZrg==" spinCount="100000" sqref="J11:K12" name="TABELA_NAGŁÓWEK_2"/>
    <protectedRange algorithmName="SHA-1" hashValue="6QzCh8LmobmiY3mqAdvEGXYqdZ0=" saltValue="V7BLh1enwvYeIlq5HofObA==" spinCount="100000" sqref="Q2 Q8" name="TABELA_NAGŁÓWEK_1"/>
    <protectedRange algorithmName="SHA-1" hashValue="4Q5XH2mLF3G6wXcrWwU5KRT1jDw=" saltValue="E63SH65CVh1lFq1N0sA/fQ==" spinCount="100000" sqref="M13:N13 M44:N71 M74:N80 M84:N84 M87:N87 M89:N90 M194:N268 M142:N185 M315:N339 M303:N312 M270:N299 M92:N140" name="TABELA_KOLUMNY_3_1"/>
    <protectedRange algorithmName="SHA-1" hashValue="27W3M+ISsUXXUvWtn3Xy5igwflU=" saltValue="tJRcnUuvHaakgBtwTnfPuA==" spinCount="100000" sqref="H13 J13:K13 H44 H152:H181 J44:K71 H49:H71 H78:H80 H183:H185 J142:K185 J74:K80 H74:H76 H84 J84:K84 H87 J87:K87 H89 J89:K90 H189 J194:K268 J92:K140 H92:H150 J315:K339 H315:H339 J303:K312 H303:H312 J298:K299 H298:H299 H291:H293 J270:K293 H270:H276 H194:H268" name="TABELA_KOLUMNY_2_2"/>
    <protectedRange algorithmName="SHA-1" hashValue="9sHo5iWYzop3/8I88lfh01sVnB0=" saltValue="x57nzsWuxdZiBN2qdtDUug==" spinCount="100000" sqref="E13 E44:E71 E78:E80 E142:E185 E74:E76 E84 E87 E89:E90 E189 E194:E268 E92:E140 E315:E339 E303:E312 E298:E299 E270:E293" name="TABELA_KOLUMNY_1_1"/>
    <protectedRange algorithmName="SHA-1" hashValue="P0dyQgXov3w7tinJufkPv6yFMHM=" saltValue="68/975AWmnNxwJbS5Yu6Fw==" spinCount="100000" sqref="B45:B48 C45:D49 C56:D57 B54:D55 C58 B78:C78 B50:C53 B67:B71 C59:D71 B226:B227 B229:B248 B56:B65 C225:D248 H182 B84:D84 B74:D77 B87:D87 B89:D90 B189:D189 B194:D224 B92:D185" name="OPIS DOKUMENTACJI"/>
    <protectedRange algorithmName="SHA-1" hashValue="wLjbmJHm4heKtGKxJhtXnc2dpsQ=" saltValue="HlkoVUyowIxLCgkXRsQkHw==" spinCount="100000" sqref="B44" name="OPIS DOKUMENTACJI_1"/>
    <protectedRange algorithmName="SHA-1" hashValue="Aw7MhFhkNjk6XfT+Do2oJl1Zwr4=" saltValue="VWzZHFQ1U70HEp0f8gBdTw==" spinCount="100000" sqref="O14:O43 O45:O48" name="Rozstęp6_1"/>
    <protectedRange algorithmName="SHA-1" hashValue="5YNPDE/S+id9152Z443mIJAGnYo=" saltValue="Sv4aYAIFcSoAtaS2JhPDmw==" spinCount="100000" sqref="N14:N43" name="Rozstęp5_1"/>
    <protectedRange algorithmName="SHA-1" hashValue="hmosXSGqA5nEwwLA2kb95NJPfx8=" saltValue="itkNFp6qxb+B2D2VZJ5CVA==" spinCount="100000" sqref="I14:I43 F14:G43" name="Rozstęp1_1"/>
    <protectedRange algorithmName="SHA-1" hashValue="MjWx7x0Ui04coIH1+hyQ0yGFYQw=" saltValue="fUk+qW9Sut/fSNFQ3GFLFg==" spinCount="100000" sqref="J14:K43 H45:H48 H14:H43" name="Rozstęp13_1"/>
    <protectedRange algorithmName="SHA-1" hashValue="hGfwLOBA3iulCIQb20t6a4n3WsU=" saltValue="IZBab1hCqW330Hjwpp9XQw==" spinCount="100000" sqref="B14 D14:E43" name="OPIS DOKUMENTACJI_2"/>
    <protectedRange algorithmName="SHA-1" hashValue="IGnUZWL5y0o4968hriQ3A6aDnCs=" saltValue="C3eVDGkQD1GlNGN2Oubjzg==" spinCount="100000" sqref="B49" name="OPIS DOKUMENTACJI_3"/>
    <protectedRange algorithmName="SHA-1" hashValue="q92hRPEXMLLDAfUVpLhmVF/Rp9s=" saltValue="QoMFOAaBI4obECgNFYaY+Q==" spinCount="100000" sqref="B66" name="OPIS DOKUMENTACJI_4"/>
    <protectedRange algorithmName="SHA-1" hashValue="RsWNv6DRCNcdHEWa+bDtk8CQnPE=" saltValue="yaa69ztIga8EZdtcWfYoVQ==" spinCount="100000" sqref="B225" name="OPIS DOKUMENTACJI_5"/>
    <protectedRange algorithmName="SHA-1" hashValue="UhP778urU45KNMFvrpfhO8UgJqo=" saltValue="7dOoLjFkGjn1lnN0u0Am3g==" spinCount="100000" sqref="B228" name="OPIS DOKUMENTACJI_6"/>
    <protectedRange algorithmName="SHA-1" hashValue="gd7zGneF7sLdBm1VHGJQzyD8m+4=" saltValue="x5q61Zd5y0fdqP1uWcmfKQ==" spinCount="100000" sqref="B250:D264 B266:B268 B299 B316:B339 C265:D268 C315:D339 B303:D312 C298:D299 B270:D293" name="OPIS DOKUMENTACJI_7"/>
    <protectedRange algorithmName="SHA-1" hashValue="GCrGiaODCDxj8HsDOd5yuvKMMNo=" saltValue="+e+n3Pd+qsaRBrSG6l99fQ==" spinCount="100000" sqref="B249" name="OPIS DOKUMENTACJI_8"/>
    <protectedRange algorithmName="SHA-1" hashValue="5rZGyfxgd8bpAZklk3UrH4OKeP4=" saltValue="uQElO/bRK9scbuFyksPmHQ==" spinCount="100000" sqref="B265" name="OPIS DOKUMENTACJI_9"/>
    <protectedRange algorithmName="SHA-1" hashValue="WuyUO16gP14YiZPke/eUAv33WhE=" saltValue="BrxQ1F0Sx7EPd73dtYBGEA==" spinCount="100000" sqref="B298" name="OPIS DOKUMENTACJI_10"/>
    <protectedRange algorithmName="SHA-1" hashValue="0c0STVIRO7BLKPlIlg1iAyRA1Pw=" saltValue="Hfb0qn5wFsMwkIKeiAEE9g==" spinCount="100000" sqref="B315" name="OPIS DOKUMENTACJI_11"/>
    <protectedRange algorithmName="SHA-1" hashValue="5psKHEopOQPBJUvhgBS+gCLeIe8=" saltValue="xeCy9jErFDtLXs8gFtm3lg==" spinCount="100000" sqref="Q14:Q43" name="Rozstęp8_1_1"/>
    <protectedRange algorithmName="SHA-1" hashValue="TX08qmcAEbSUMOq2Q2IR8q980Og=" saltValue="BoLGNEezybVlSOGCO7IkUw==" spinCount="100000" sqref="Y11:AA12" name="TABELA_KOLUMNY_3_1_1"/>
    <protectedRange algorithmName="SHA-1" hashValue="CyNRL/xCVH7shXYFOINYVbQrWNo=" saltValue="OVXTgAKiQEutB6kZ9U3CZA==" spinCount="100000" sqref="Y11:AA12" name="TABELA_NAGŁÓWEK_3"/>
    <protectedRange algorithmName="SHA-1" hashValue="4Q5XH2mLF3G6wXcrWwU5KRT1jDw=" saltValue="E63SH65CVh1lFq1N0sA/fQ==" spinCount="100000" sqref="M72:N73" name="TABELA_KOLUMNY_3_1_2"/>
    <protectedRange algorithmName="SHA-1" hashValue="27W3M+ISsUXXUvWtn3Xy5igwflU=" saltValue="tJRcnUuvHaakgBtwTnfPuA==" spinCount="100000" sqref="J72:K73 H72:H73" name="TABELA_KOLUMNY_2_2_1"/>
    <protectedRange algorithmName="SHA-1" hashValue="9sHo5iWYzop3/8I88lfh01sVnB0=" saltValue="x57nzsWuxdZiBN2qdtDUug==" spinCount="100000" sqref="E72:E73" name="TABELA_KOLUMNY_1_1_1"/>
    <protectedRange algorithmName="SHA-1" hashValue="P0dyQgXov3w7tinJufkPv6yFMHM=" saltValue="68/975AWmnNxwJbS5Yu6Fw==" spinCount="100000" sqref="B72:D73" name="OPIS DOKUMENTACJI_12"/>
    <protectedRange algorithmName="SHA-1" hashValue="4Q5XH2mLF3G6wXcrWwU5KRT1jDw=" saltValue="E63SH65CVh1lFq1N0sA/fQ==" spinCount="100000" sqref="M81:N83" name="TABELA_KOLUMNY_3_1_3"/>
    <protectedRange algorithmName="SHA-1" hashValue="27W3M+ISsUXXUvWtn3Xy5igwflU=" saltValue="tJRcnUuvHaakgBtwTnfPuA==" spinCount="100000" sqref="J81:K83 H81:H83" name="TABELA_KOLUMNY_2_2_2"/>
    <protectedRange algorithmName="SHA-1" hashValue="9sHo5iWYzop3/8I88lfh01sVnB0=" saltValue="x57nzsWuxdZiBN2qdtDUug==" spinCount="100000" sqref="E81:E83" name="TABELA_KOLUMNY_1_1_2"/>
    <protectedRange algorithmName="SHA-1" hashValue="4Q5XH2mLF3G6wXcrWwU5KRT1jDw=" saltValue="E63SH65CVh1lFq1N0sA/fQ==" spinCount="100000" sqref="M85:N86" name="TABELA_KOLUMNY_3_1_4"/>
    <protectedRange algorithmName="SHA-1" hashValue="27W3M+ISsUXXUvWtn3Xy5igwflU=" saltValue="tJRcnUuvHaakgBtwTnfPuA==" spinCount="100000" sqref="J85:K86 H85:H86" name="TABELA_KOLUMNY_2_2_3"/>
    <protectedRange algorithmName="SHA-1" hashValue="9sHo5iWYzop3/8I88lfh01sVnB0=" saltValue="x57nzsWuxdZiBN2qdtDUug==" spinCount="100000" sqref="E85:E86" name="TABELA_KOLUMNY_1_1_3"/>
    <protectedRange algorithmName="SHA-1" hashValue="P0dyQgXov3w7tinJufkPv6yFMHM=" saltValue="68/975AWmnNxwJbS5Yu6Fw==" spinCount="100000" sqref="B85:D86" name="OPIS DOKUMENTACJI_13"/>
    <protectedRange algorithmName="SHA-1" hashValue="4Q5XH2mLF3G6wXcrWwU5KRT1jDw=" saltValue="E63SH65CVh1lFq1N0sA/fQ==" spinCount="100000" sqref="M88:N88" name="TABELA_KOLUMNY_3_1_5"/>
    <protectedRange algorithmName="SHA-1" hashValue="27W3M+ISsUXXUvWtn3Xy5igwflU=" saltValue="tJRcnUuvHaakgBtwTnfPuA==" spinCount="100000" sqref="J88:K88 H88" name="TABELA_KOLUMNY_2_2_4"/>
    <protectedRange algorithmName="SHA-1" hashValue="9sHo5iWYzop3/8I88lfh01sVnB0=" saltValue="x57nzsWuxdZiBN2qdtDUug==" spinCount="100000" sqref="E88" name="TABELA_KOLUMNY_1_1_4"/>
    <protectedRange algorithmName="SHA-1" hashValue="P0dyQgXov3w7tinJufkPv6yFMHM=" saltValue="68/975AWmnNxwJbS5Yu6Fw==" spinCount="100000" sqref="B88:D88" name="OPIS DOKUMENTACJI_14"/>
    <protectedRange algorithmName="SHA-1" hashValue="4Q5XH2mLF3G6wXcrWwU5KRT1jDw=" saltValue="E63SH65CVh1lFq1N0sA/fQ==" spinCount="100000" sqref="M91:N91" name="TABELA_KOLUMNY_3_1_6"/>
    <protectedRange algorithmName="SHA-1" hashValue="27W3M+ISsUXXUvWtn3Xy5igwflU=" saltValue="tJRcnUuvHaakgBtwTnfPuA==" spinCount="100000" sqref="J91:K91 H91" name="TABELA_KOLUMNY_2_2_5"/>
    <protectedRange algorithmName="SHA-1" hashValue="9sHo5iWYzop3/8I88lfh01sVnB0=" saltValue="x57nzsWuxdZiBN2qdtDUug==" spinCount="100000" sqref="E91" name="TABELA_KOLUMNY_1_1_5"/>
    <protectedRange algorithmName="SHA-1" hashValue="P0dyQgXov3w7tinJufkPv6yFMHM=" saltValue="68/975AWmnNxwJbS5Yu6Fw==" spinCount="100000" sqref="B91:D91" name="OPIS DOKUMENTACJI_15"/>
    <protectedRange algorithmName="SHA-1" hashValue="4Q5XH2mLF3G6wXcrWwU5KRT1jDw=" saltValue="E63SH65CVh1lFq1N0sA/fQ==" spinCount="100000" sqref="M186:N188" name="TABELA_KOLUMNY_3_1_7"/>
    <protectedRange algorithmName="SHA-1" hashValue="27W3M+ISsUXXUvWtn3Xy5igwflU=" saltValue="tJRcnUuvHaakgBtwTnfPuA==" spinCount="100000" sqref="H186:H188 J186:K188" name="TABELA_KOLUMNY_2_2_6"/>
    <protectedRange algorithmName="SHA-1" hashValue="9sHo5iWYzop3/8I88lfh01sVnB0=" saltValue="x57nzsWuxdZiBN2qdtDUug==" spinCount="100000" sqref="E186:E188" name="TABELA_KOLUMNY_1_1_6"/>
    <protectedRange algorithmName="SHA-1" hashValue="P0dyQgXov3w7tinJufkPv6yFMHM=" saltValue="68/975AWmnNxwJbS5Yu6Fw==" spinCount="100000" sqref="B186:D188" name="OPIS DOKUMENTACJI_16"/>
    <protectedRange algorithmName="SHA-1" hashValue="4Q5XH2mLF3G6wXcrWwU5KRT1jDw=" saltValue="E63SH65CVh1lFq1N0sA/fQ==" spinCount="100000" sqref="M189:N189" name="TABELA_KOLUMNY_3_1_9"/>
    <protectedRange algorithmName="SHA-1" hashValue="27W3M+ISsUXXUvWtn3Xy5igwflU=" saltValue="tJRcnUuvHaakgBtwTnfPuA==" spinCount="100000" sqref="J189:K189" name="TABELA_KOLUMNY_2_2_8"/>
    <protectedRange algorithmName="SHA-1" hashValue="4Q5XH2mLF3G6wXcrWwU5KRT1jDw=" saltValue="E63SH65CVh1lFq1N0sA/fQ==" spinCount="100000" sqref="M190:N193" name="TABELA_KOLUMNY_3_1_10"/>
    <protectedRange algorithmName="SHA-1" hashValue="27W3M+ISsUXXUvWtn3Xy5igwflU=" saltValue="tJRcnUuvHaakgBtwTnfPuA==" spinCount="100000" sqref="H190:H193 J190:K193" name="TABELA_KOLUMNY_2_2_9"/>
    <protectedRange algorithmName="SHA-1" hashValue="9sHo5iWYzop3/8I88lfh01sVnB0=" saltValue="x57nzsWuxdZiBN2qdtDUug==" spinCount="100000" sqref="E190:E193" name="TABELA_KOLUMNY_1_1_8"/>
    <protectedRange algorithmName="SHA-1" hashValue="P0dyQgXov3w7tinJufkPv6yFMHM=" saltValue="68/975AWmnNxwJbS5Yu6Fw==" spinCount="100000" sqref="B190:D193" name="OPIS DOKUMENTACJI_18"/>
    <protectedRange algorithmName="SHA-1" hashValue="k9UZOqMbyyZfJnuL8tq9NK2RGyc=" saltValue="BDdM1w70sMky1Li9v7+egg==" spinCount="100000" sqref="M9:N9" name="TABELA_KOLUMNY_3_2"/>
    <protectedRange algorithmName="SHA-1" hashValue="iAVRcAIWRe98whKIQGkHxkYpIZA=" saltValue="PW64Q8KwbFKZ3etuwZzQug==" spinCount="100000" sqref="H9 J9:K9" name="TABELA_KOLUMNY_2_3"/>
    <protectedRange algorithmName="SHA-1" hashValue="nmRZ7QorrPaUt2YNqIDncGpUWrU=" saltValue="tQNAfSESbek4gxXqeOn9bA==" spinCount="100000" sqref="E9" name="TABELA_KOLUMNY_1_2"/>
    <protectedRange algorithmName="SHA-1" hashValue="tJhUa0aT9qwRKNotu0HtHaFAP8c=" saltValue="H3C/Q3/VcT5r+C9sVQNzXQ==" spinCount="100000" sqref="B9:P9" name="TABELA_NAGŁÓWEK_4"/>
    <protectedRange algorithmName="SHA-1" hashValue="6QzCh8LmobmiY3mqAdvEGXYqdZ0=" saltValue="V7BLh1enwvYeIlq5HofObA==" spinCount="100000" sqref="Q9" name="TABELA_NAGŁÓWEK_1_1"/>
    <protectedRange algorithmName="SHA-1" hashValue="4Q5XH2mLF3G6wXcrWwU5KRT1jDw=" saltValue="E63SH65CVh1lFq1N0sA/fQ==" spinCount="100000" sqref="M313:N314" name="TABELA_KOLUMNY_3_1_12"/>
    <protectedRange algorithmName="SHA-1" hashValue="27W3M+ISsUXXUvWtn3Xy5igwflU=" saltValue="tJRcnUuvHaakgBtwTnfPuA==" spinCount="100000" sqref="J313:K314 H313:H314" name="TABELA_KOLUMNY_2_2_11"/>
    <protectedRange algorithmName="SHA-1" hashValue="9sHo5iWYzop3/8I88lfh01sVnB0=" saltValue="x57nzsWuxdZiBN2qdtDUug==" spinCount="100000" sqref="E313:E314" name="TABELA_KOLUMNY_1_1_10"/>
    <protectedRange algorithmName="SHA-1" hashValue="gd7zGneF7sLdBm1VHGJQzyD8m+4=" saltValue="x5q61Zd5y0fdqP1uWcmfKQ==" spinCount="100000" sqref="B313:D314" name="OPIS DOKUMENTACJI_7_3"/>
    <protectedRange algorithmName="SHA-1" hashValue="4Q5XH2mLF3G6wXcrWwU5KRT1jDw=" saltValue="E63SH65CVh1lFq1N0sA/fQ==" spinCount="100000" sqref="M300:N302" name="TABELA_KOLUMNY_3_1_13"/>
    <protectedRange algorithmName="SHA-1" hashValue="27W3M+ISsUXXUvWtn3Xy5igwflU=" saltValue="tJRcnUuvHaakgBtwTnfPuA==" spinCount="100000" sqref="J300:K302 H300:H302" name="TABELA_KOLUMNY_2_2_12"/>
    <protectedRange algorithmName="SHA-1" hashValue="9sHo5iWYzop3/8I88lfh01sVnB0=" saltValue="x57nzsWuxdZiBN2qdtDUug==" spinCount="100000" sqref="E300:E302" name="TABELA_KOLUMNY_1_1_11"/>
    <protectedRange algorithmName="SHA-1" hashValue="gd7zGneF7sLdBm1VHGJQzyD8m+4=" saltValue="x5q61Zd5y0fdqP1uWcmfKQ==" spinCount="100000" sqref="B300:D302" name="OPIS DOKUMENTACJI_7_4"/>
    <protectedRange algorithmName="SHA-1" hashValue="27W3M+ISsUXXUvWtn3Xy5igwflU=" saltValue="tJRcnUuvHaakgBtwTnfPuA==" spinCount="100000" sqref="J294:K297 H294:H297" name="TABELA_KOLUMNY_2_2_13"/>
    <protectedRange algorithmName="SHA-1" hashValue="9sHo5iWYzop3/8I88lfh01sVnB0=" saltValue="x57nzsWuxdZiBN2qdtDUug==" spinCount="100000" sqref="E294:E297" name="TABELA_KOLUMNY_1_1_12"/>
    <protectedRange algorithmName="SHA-1" hashValue="gd7zGneF7sLdBm1VHGJQzyD8m+4=" saltValue="x5q61Zd5y0fdqP1uWcmfKQ==" spinCount="100000" sqref="B294:D297" name="OPIS DOKUMENTACJI_7_5"/>
    <protectedRange algorithmName="SHA-1" hashValue="27W3M+ISsUXXUvWtn3Xy5igwflU=" saltValue="tJRcnUuvHaakgBtwTnfPuA==" spinCount="100000" sqref="H277:H290" name="TABELA_KOLUMNY_2_2_14"/>
    <protectedRange algorithmName="SHA-1" hashValue="4Q5XH2mLF3G6wXcrWwU5KRT1jDw=" saltValue="E63SH65CVh1lFq1N0sA/fQ==" spinCount="100000" sqref="M269:N269" name="TABELA_KOLUMNY_3_1_15"/>
    <protectedRange algorithmName="SHA-1" hashValue="27W3M+ISsUXXUvWtn3Xy5igwflU=" saltValue="tJRcnUuvHaakgBtwTnfPuA==" spinCount="100000" sqref="J269:K269 H269" name="TABELA_KOLUMNY_2_2_15"/>
    <protectedRange algorithmName="SHA-1" hashValue="9sHo5iWYzop3/8I88lfh01sVnB0=" saltValue="x57nzsWuxdZiBN2qdtDUug==" spinCount="100000" sqref="E269" name="TABELA_KOLUMNY_1_1_13"/>
    <protectedRange algorithmName="SHA-1" hashValue="gd7zGneF7sLdBm1VHGJQzyD8m+4=" saltValue="x5q61Zd5y0fdqP1uWcmfKQ==" spinCount="100000" sqref="B269:D269" name="OPIS DOKUMENTACJI_7_6"/>
  </protectedRanges>
  <sortState xmlns:xlrd2="http://schemas.microsoft.com/office/spreadsheetml/2017/richdata2" ref="B13:W340">
    <sortCondition ref="H149:H150"/>
  </sortState>
  <mergeCells count="70">
    <mergeCell ref="B2:O2"/>
    <mergeCell ref="C19:D19"/>
    <mergeCell ref="C20:D20"/>
    <mergeCell ref="C21:D21"/>
    <mergeCell ref="C15:D15"/>
    <mergeCell ref="I11:I12"/>
    <mergeCell ref="C16:D16"/>
    <mergeCell ref="C17:D17"/>
    <mergeCell ref="C18:D18"/>
    <mergeCell ref="B11:B12"/>
    <mergeCell ref="C11:D12"/>
    <mergeCell ref="L11:L12"/>
    <mergeCell ref="M11:M12"/>
    <mergeCell ref="N11:N12"/>
    <mergeCell ref="C4:D4"/>
    <mergeCell ref="C40:D40"/>
    <mergeCell ref="C41:D41"/>
    <mergeCell ref="C43:D43"/>
    <mergeCell ref="K11:K12"/>
    <mergeCell ref="C34:D34"/>
    <mergeCell ref="C35:D35"/>
    <mergeCell ref="C36:D36"/>
    <mergeCell ref="J11:J12"/>
    <mergeCell ref="C42:D42"/>
    <mergeCell ref="C32:D32"/>
    <mergeCell ref="C33:D33"/>
    <mergeCell ref="F11:G11"/>
    <mergeCell ref="Q2:W8"/>
    <mergeCell ref="S11:S12"/>
    <mergeCell ref="R9:S10"/>
    <mergeCell ref="V10:W10"/>
    <mergeCell ref="T11:T12"/>
    <mergeCell ref="V11:V12"/>
    <mergeCell ref="W11:W12"/>
    <mergeCell ref="Q11:Q12"/>
    <mergeCell ref="R11:R12"/>
    <mergeCell ref="T10:U10"/>
    <mergeCell ref="U11:U12"/>
    <mergeCell ref="T9:W9"/>
    <mergeCell ref="B340:R340"/>
    <mergeCell ref="M50:M53"/>
    <mergeCell ref="N50:N53"/>
    <mergeCell ref="O50:O53"/>
    <mergeCell ref="R50:R53"/>
    <mergeCell ref="G50:G53"/>
    <mergeCell ref="H50:H53"/>
    <mergeCell ref="J50:J53"/>
    <mergeCell ref="K50:K53"/>
    <mergeCell ref="L50:L53"/>
    <mergeCell ref="B50:B53"/>
    <mergeCell ref="C50:C53"/>
    <mergeCell ref="E50:E53"/>
    <mergeCell ref="I50:I53"/>
    <mergeCell ref="F50:F53"/>
    <mergeCell ref="Y11:Y12"/>
    <mergeCell ref="Z11:AA11"/>
    <mergeCell ref="C37:D37"/>
    <mergeCell ref="C38:D38"/>
    <mergeCell ref="C39:D39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O11:O12"/>
  </mergeCells>
  <phoneticPr fontId="130" type="noConversion"/>
  <conditionalFormatting sqref="B50:C50 B67:D71 B74:D77 B84:D84 B87:D87 B89:D90 B92:D185 B189:D189 C194:D210 B194:B224 C211:C223 D213:D214 D223 C224:D224 B226:D227 B229:D248 B266:D267 B276:D290 B316:D316 B324:D324 B331:D331 B339:D339">
    <cfRule type="expression" dxfId="328" priority="2414">
      <formula>IF(#REF!="NIEPOPRAWNIE", ROW())</formula>
    </cfRule>
  </conditionalFormatting>
  <conditionalFormatting sqref="B50:C50 B67:D71 B74:D77 B84:D84 C194:D210 B194:B224 C211:C223 D213:D214 D223 C224:D224 B226:D227 B229:D248 B87:D87 B89:D90 B92:D185 B189:D189 B316:D316 B324:D324 B331:D331 B339:D339 B266:D267 B276:D290">
    <cfRule type="expression" dxfId="327" priority="2413">
      <formula>IF(#REF!="POPRAWNIE",ROW())</formula>
    </cfRule>
  </conditionalFormatting>
  <conditionalFormatting sqref="B50:C50">
    <cfRule type="expression" priority="2415">
      <formula>IF(#REF!="NIE SPRAWDZONO",ROW())</formula>
    </cfRule>
  </conditionalFormatting>
  <conditionalFormatting sqref="B78:C80 B194:D224">
    <cfRule type="expression" dxfId="326" priority="2269">
      <formula>IF(#REF!="NIEPOPRAWNIE",ROW())</formula>
    </cfRule>
    <cfRule type="expression" dxfId="325" priority="2267">
      <formula>IF(#REF!="BRAK",ROW())</formula>
    </cfRule>
    <cfRule type="expression" dxfId="324" priority="2270">
      <formula>IF(#REF!="POPRAWNIE", ROW())</formula>
    </cfRule>
  </conditionalFormatting>
  <conditionalFormatting sqref="B45:D48">
    <cfRule type="expression" dxfId="323" priority="2271">
      <formula>IF(#REF!="NIE DOTYCZY",ROW())</formula>
    </cfRule>
    <cfRule type="expression" dxfId="322" priority="2272">
      <formula>IF(#REF!="BRAK",ROW())</formula>
    </cfRule>
    <cfRule type="expression" dxfId="321" priority="2274">
      <formula>IF(#REF!="NIEPOPRAWNIE",ROW())</formula>
    </cfRule>
    <cfRule type="expression" dxfId="320" priority="2275">
      <formula>IF(#REF!="POPRAWNIE", ROW())</formula>
    </cfRule>
  </conditionalFormatting>
  <conditionalFormatting sqref="B54:D65">
    <cfRule type="expression" priority="2383">
      <formula>IF(#REF!="NIE SPRAWDZONO",ROW())</formula>
    </cfRule>
    <cfRule type="expression" dxfId="319" priority="2382">
      <formula>IF(#REF!="NIEPOPRAWNIE", ROW())</formula>
    </cfRule>
    <cfRule type="expression" dxfId="318" priority="2381">
      <formula>IF(#REF!="POPRAWNIE",ROW())</formula>
    </cfRule>
    <cfRule type="expression" dxfId="317" priority="2380">
      <formula>IF(#REF!="BRAK",ROW())</formula>
    </cfRule>
  </conditionalFormatting>
  <conditionalFormatting sqref="B67:D71 B74:D80 B226:D227 B229:D248 B194:D224 B84:D84 B50:C50">
    <cfRule type="expression" dxfId="316" priority="2412">
      <formula>IF(#REF!="BRAK",ROW())</formula>
    </cfRule>
  </conditionalFormatting>
  <conditionalFormatting sqref="B67:D77 B226:D227 B229:D248">
    <cfRule type="expression" dxfId="315" priority="2411">
      <formula>IF(#REF!="POPRAWNIE", ROW())</formula>
    </cfRule>
    <cfRule type="expression" dxfId="314" priority="2410">
      <formula>IF(#REF!="NIEPOPRAWNIE",ROW())</formula>
    </cfRule>
  </conditionalFormatting>
  <conditionalFormatting sqref="B67:D77">
    <cfRule type="expression" dxfId="313" priority="556">
      <formula>IF(#REF!="NIE DOTYCZY",ROW())</formula>
    </cfRule>
  </conditionalFormatting>
  <conditionalFormatting sqref="B67:D224">
    <cfRule type="expression" priority="370">
      <formula>IF(#REF!="NIE SPRAWDZONO",ROW())</formula>
    </cfRule>
  </conditionalFormatting>
  <conditionalFormatting sqref="B72:D73">
    <cfRule type="expression" dxfId="312" priority="562">
      <formula>IF(#REF!="NIEPOPRAWNIE", ROW())</formula>
    </cfRule>
    <cfRule type="expression" dxfId="311" priority="560">
      <formula>IF(#REF!="BRAK",ROW())</formula>
    </cfRule>
    <cfRule type="expression" dxfId="310" priority="561">
      <formula>IF(#REF!="POPRAWNIE",ROW())</formula>
    </cfRule>
  </conditionalFormatting>
  <conditionalFormatting sqref="B78:D83">
    <cfRule type="expression" dxfId="309" priority="517">
      <formula>IF(#REF!="NIEPOPRAWNIE", ROW())</formula>
    </cfRule>
  </conditionalFormatting>
  <conditionalFormatting sqref="B81:D83">
    <cfRule type="expression" dxfId="308" priority="512">
      <formula>IF(#REF!="BRAK",ROW())</formula>
    </cfRule>
  </conditionalFormatting>
  <conditionalFormatting sqref="B81:D84">
    <cfRule type="expression" dxfId="307" priority="520">
      <formula>IF(#REF!="BRAK",ROW())</formula>
    </cfRule>
    <cfRule type="expression" dxfId="306" priority="519">
      <formula>IF(#REF!="NIE DOTYCZY",ROW())</formula>
    </cfRule>
    <cfRule type="expression" dxfId="305" priority="521">
      <formula>IF(#REF!="NIEPOPRAWNIE",ROW())</formula>
    </cfRule>
    <cfRule type="expression" dxfId="304" priority="522">
      <formula>IF(#REF!="POPRAWNIE", ROW())</formula>
    </cfRule>
  </conditionalFormatting>
  <conditionalFormatting sqref="B85:D86">
    <cfRule type="expression" dxfId="303" priority="489">
      <formula>IF(#REF!="NIEPOPRAWNIE", ROW())</formula>
    </cfRule>
    <cfRule type="expression" dxfId="302" priority="488">
      <formula>IF(#REF!="POPRAWNIE",ROW())</formula>
    </cfRule>
  </conditionalFormatting>
  <conditionalFormatting sqref="B85:D193">
    <cfRule type="expression" dxfId="301" priority="368">
      <formula>IF(#REF!="NIE DOTYCZY",ROW())</formula>
    </cfRule>
    <cfRule type="expression" dxfId="300" priority="372">
      <formula>IF(#REF!="POPRAWNIE", ROW())</formula>
    </cfRule>
    <cfRule type="expression" dxfId="299" priority="369">
      <formula>IF(#REF!="BRAK",ROW())</formula>
    </cfRule>
    <cfRule type="expression" dxfId="298" priority="371">
      <formula>IF(#REF!="NIEPOPRAWNIE",ROW())</formula>
    </cfRule>
    <cfRule type="expression" dxfId="297" priority="373">
      <formula>IF(#REF!="BRAK",ROW())</formula>
    </cfRule>
  </conditionalFormatting>
  <conditionalFormatting sqref="B88:D88">
    <cfRule type="expression" dxfId="296" priority="459">
      <formula>IF(#REF!="POPRAWNIE",ROW())</formula>
    </cfRule>
    <cfRule type="expression" dxfId="295" priority="460">
      <formula>IF(#REF!="NIEPOPRAWNIE", ROW())</formula>
    </cfRule>
  </conditionalFormatting>
  <conditionalFormatting sqref="B91:D91">
    <cfRule type="expression" dxfId="294" priority="431">
      <formula>IF(#REF!="NIEPOPRAWNIE", ROW())</formula>
    </cfRule>
    <cfRule type="expression" dxfId="293" priority="430">
      <formula>IF(#REF!="POPRAWNIE",ROW())</formula>
    </cfRule>
  </conditionalFormatting>
  <conditionalFormatting sqref="B186:D188">
    <cfRule type="expression" dxfId="292" priority="412">
      <formula>IF(#REF!="NIEPOPRAWNIE", ROW())</formula>
    </cfRule>
    <cfRule type="expression" dxfId="291" priority="411">
      <formula>IF(#REF!="POPRAWNIE",ROW())</formula>
    </cfRule>
  </conditionalFormatting>
  <conditionalFormatting sqref="B190:D193">
    <cfRule type="expression" dxfId="290" priority="376">
      <formula>IF(#REF!="NIEPOPRAWNIE", ROW())</formula>
    </cfRule>
    <cfRule type="expression" dxfId="289" priority="375">
      <formula>IF(#REF!="POPRAWNIE",ROW())</formula>
    </cfRule>
  </conditionalFormatting>
  <conditionalFormatting sqref="B194:D224 B78:C80">
    <cfRule type="expression" dxfId="288" priority="2266">
      <formula>IF(#REF!="NIE DOTYCZY",ROW())</formula>
    </cfRule>
  </conditionalFormatting>
  <conditionalFormatting sqref="B226:D227 B229:D248 B67:D77">
    <cfRule type="expression" dxfId="287" priority="2408">
      <formula>IF(#REF!="BRAK",ROW())</formula>
    </cfRule>
  </conditionalFormatting>
  <conditionalFormatting sqref="B226:D227 B229:D248">
    <cfRule type="expression" dxfId="286" priority="2407">
      <formula>IF(#REF!="NIE DOTYCZY",ROW())</formula>
    </cfRule>
    <cfRule type="expression" priority="2409">
      <formula>IF(#REF!="NIE SPRAWDZONO",ROW())</formula>
    </cfRule>
  </conditionalFormatting>
  <conditionalFormatting sqref="B250:D264">
    <cfRule type="expression" dxfId="285" priority="74">
      <formula>IF(#REF!="POPRAWNIE", ROW())</formula>
    </cfRule>
    <cfRule type="expression" priority="72">
      <formula>IF(#REF!="NIE SPRAWDZONO",ROW())</formula>
    </cfRule>
    <cfRule type="expression" dxfId="284" priority="76">
      <formula>IF(#REF!="POPRAWNIE",ROW())</formula>
    </cfRule>
    <cfRule type="expression" dxfId="283" priority="77">
      <formula>IF(#REF!="NIEPOPRAWNIE", ROW())</formula>
    </cfRule>
    <cfRule type="expression" dxfId="282" priority="71">
      <formula>IF(#REF!="BRAK",ROW())</formula>
    </cfRule>
    <cfRule type="expression" dxfId="281" priority="73">
      <formula>IF(#REF!="NIEPOPRAWNIE",ROW())</formula>
    </cfRule>
    <cfRule type="expression" dxfId="280" priority="75">
      <formula>IF(#REF!="BRAK",ROW())</formula>
    </cfRule>
    <cfRule type="expression" dxfId="279" priority="70">
      <formula>IF(#REF!="NIE DOTYCZY",ROW())</formula>
    </cfRule>
  </conditionalFormatting>
  <conditionalFormatting sqref="B266:D297">
    <cfRule type="expression" dxfId="278" priority="112">
      <formula>IF(#REF!="NIE DOTYCZY",ROW())</formula>
    </cfRule>
    <cfRule type="expression" dxfId="277" priority="113">
      <formula>IF(#REF!="BRAK",ROW())</formula>
    </cfRule>
    <cfRule type="expression" dxfId="276" priority="115">
      <formula>IF(#REF!="NIEPOPRAWNIE",ROW())</formula>
    </cfRule>
    <cfRule type="expression" dxfId="275" priority="116">
      <formula>IF(#REF!="POPRAWNIE", ROW())</formula>
    </cfRule>
    <cfRule type="expression" dxfId="274" priority="117">
      <formula>IF(#REF!="BRAK",ROW())</formula>
    </cfRule>
    <cfRule type="expression" priority="114">
      <formula>IF(#REF!="NIE SPRAWDZONO",ROW())</formula>
    </cfRule>
  </conditionalFormatting>
  <conditionalFormatting sqref="B268:D275">
    <cfRule type="expression" dxfId="273" priority="128">
      <formula>IF(#REF!="POPRAWNIE",ROW())</formula>
    </cfRule>
    <cfRule type="expression" dxfId="272" priority="129">
      <formula>IF(#REF!="NIEPOPRAWNIE", ROW())</formula>
    </cfRule>
  </conditionalFormatting>
  <conditionalFormatting sqref="B291:D297">
    <cfRule type="expression" dxfId="271" priority="176">
      <formula>IF(#REF!="POPRAWNIE",ROW())</formula>
    </cfRule>
    <cfRule type="expression" dxfId="270" priority="177">
      <formula>IF(#REF!="NIEPOPRAWNIE", ROW())</formula>
    </cfRule>
  </conditionalFormatting>
  <conditionalFormatting sqref="B299:D314">
    <cfRule type="expression" dxfId="269" priority="203">
      <formula>IF(#REF!="NIE DOTYCZY",ROW())</formula>
    </cfRule>
    <cfRule type="expression" dxfId="268" priority="204">
      <formula>IF(#REF!="BRAK",ROW())</formula>
    </cfRule>
    <cfRule type="expression" dxfId="267" priority="206">
      <formula>IF(#REF!="NIEPOPRAWNIE",ROW())</formula>
    </cfRule>
    <cfRule type="expression" dxfId="266" priority="207">
      <formula>IF(#REF!="POPRAWNIE", ROW())</formula>
    </cfRule>
    <cfRule type="expression" dxfId="265" priority="208">
      <formula>IF(#REF!="BRAK",ROW())</formula>
    </cfRule>
    <cfRule type="expression" dxfId="264" priority="209">
      <formula>IF(#REF!="POPRAWNIE",ROW())</formula>
    </cfRule>
    <cfRule type="expression" dxfId="263" priority="210">
      <formula>IF(#REF!="NIEPOPRAWNIE", ROW())</formula>
    </cfRule>
    <cfRule type="expression" priority="205">
      <formula>IF(#REF!="NIE SPRAWDZONO",ROW())</formula>
    </cfRule>
  </conditionalFormatting>
  <conditionalFormatting sqref="B316:D339">
    <cfRule type="expression" priority="277">
      <formula>IF(#REF!="NIE SPRAWDZONO",ROW())</formula>
    </cfRule>
    <cfRule type="expression" dxfId="262" priority="278">
      <formula>IF(#REF!="NIEPOPRAWNIE",ROW())</formula>
    </cfRule>
    <cfRule type="expression" dxfId="261" priority="279">
      <formula>IF(#REF!="POPRAWNIE", ROW())</formula>
    </cfRule>
    <cfRule type="expression" dxfId="260" priority="280">
      <formula>IF(#REF!="BRAK",ROW())</formula>
    </cfRule>
    <cfRule type="expression" dxfId="259" priority="276">
      <formula>IF(#REF!="BRAK",ROW())</formula>
    </cfRule>
    <cfRule type="expression" dxfId="258" priority="275">
      <formula>IF(#REF!="NIE DOTYCZY",ROW())</formula>
    </cfRule>
  </conditionalFormatting>
  <conditionalFormatting sqref="B317:D323">
    <cfRule type="expression" dxfId="257" priority="281">
      <formula>IF(#REF!="POPRAWNIE",ROW())</formula>
    </cfRule>
    <cfRule type="expression" dxfId="256" priority="282">
      <formula>IF(#REF!="NIEPOPRAWNIE", ROW())</formula>
    </cfRule>
  </conditionalFormatting>
  <conditionalFormatting sqref="B325:D330">
    <cfRule type="expression" dxfId="255" priority="301">
      <formula>IF(#REF!="NIEPOPRAWNIE", ROW())</formula>
    </cfRule>
    <cfRule type="expression" dxfId="254" priority="300">
      <formula>IF(#REF!="POPRAWNIE",ROW())</formula>
    </cfRule>
  </conditionalFormatting>
  <conditionalFormatting sqref="B332:D338">
    <cfRule type="expression" dxfId="253" priority="319">
      <formula>IF(#REF!="POPRAWNIE",ROW())</formula>
    </cfRule>
    <cfRule type="expression" dxfId="252" priority="320">
      <formula>IF(#REF!="NIEPOPRAWNIE", ROW())</formula>
    </cfRule>
  </conditionalFormatting>
  <conditionalFormatting sqref="B45:G48">
    <cfRule type="expression" priority="2273">
      <formula>IF(#REF!="NIE SPRAWDZONO",ROW())</formula>
    </cfRule>
  </conditionalFormatting>
  <conditionalFormatting sqref="B78:G83">
    <cfRule type="expression" dxfId="251" priority="516">
      <formula>IF(#REF!="POPRAWNIE",ROW())</formula>
    </cfRule>
  </conditionalFormatting>
  <conditionalFormatting sqref="C41:C43 H100:H132 M119:O132">
    <cfRule type="expression" priority="2113">
      <formula>IF(#REF!="NIE SPRAWDZONO",ROW())</formula>
    </cfRule>
  </conditionalFormatting>
  <conditionalFormatting sqref="C41:C43 H100:H132">
    <cfRule type="expression" dxfId="250" priority="2110">
      <formula>IF(#REF!="BRAK", ROW())</formula>
    </cfRule>
    <cfRule type="expression" dxfId="249" priority="2109">
      <formula>IF(#REF!="NIE DOTYCZY", ROW())</formula>
    </cfRule>
    <cfRule type="expression" dxfId="248" priority="2111">
      <formula>IF(#REF!="NIEPOPRAWNIE",ROW())</formula>
    </cfRule>
    <cfRule type="expression" dxfId="247" priority="2112">
      <formula>IF(#REF!="POPRAWNIE",ROW())</formula>
    </cfRule>
  </conditionalFormatting>
  <conditionalFormatting sqref="D211:D212">
    <cfRule type="expression" priority="979">
      <formula>IF(#REF!="NIE SPRAWDZONO",ROW())</formula>
    </cfRule>
    <cfRule type="expression" dxfId="246" priority="978">
      <formula>IF(#REF!="NIEPOPRAWNIE", ROW())</formula>
    </cfRule>
    <cfRule type="expression" dxfId="245" priority="977">
      <formula>IF(#REF!="POPRAWNIE",ROW())</formula>
    </cfRule>
  </conditionalFormatting>
  <conditionalFormatting sqref="D215:D216">
    <cfRule type="expression" priority="1042">
      <formula>IF(#REF!="NIE SPRAWDZONO",ROW())</formula>
    </cfRule>
  </conditionalFormatting>
  <conditionalFormatting sqref="D215:D222">
    <cfRule type="expression" dxfId="244" priority="1008">
      <formula>IF(#REF!="NIEPOPRAWNIE", ROW())</formula>
    </cfRule>
    <cfRule type="expression" dxfId="243" priority="1007">
      <formula>IF(#REF!="POPRAWNIE",ROW())</formula>
    </cfRule>
  </conditionalFormatting>
  <conditionalFormatting sqref="D218">
    <cfRule type="expression" priority="1057">
      <formula>IF(#REF!="NIE SPRAWDZONO",ROW())</formula>
    </cfRule>
  </conditionalFormatting>
  <conditionalFormatting sqref="D220:D222">
    <cfRule type="expression" priority="1009">
      <formula>IF(#REF!="NIE SPRAWDZONO",ROW())</formula>
    </cfRule>
  </conditionalFormatting>
  <conditionalFormatting sqref="E72:G76 E84:L84 J87:L87 E99:G132 I99:I132 L324 L331">
    <cfRule type="expression" priority="973">
      <formula>IF(#REF!="NIE SPRAWDZONO",ROW())</formula>
    </cfRule>
  </conditionalFormatting>
  <conditionalFormatting sqref="E72:G76 I72:L73">
    <cfRule type="expression" dxfId="242" priority="554">
      <formula>IF(#REF!="NIEPOPRAWNIE",ROW())</formula>
    </cfRule>
  </conditionalFormatting>
  <conditionalFormatting sqref="E72:G76">
    <cfRule type="expression" dxfId="241" priority="552">
      <formula>IF(#REF!="NIE DOTYCZY", ROW())</formula>
    </cfRule>
    <cfRule type="expression" dxfId="240" priority="553">
      <formula>IF(#REF!="BRAK", ROW())</formula>
    </cfRule>
  </conditionalFormatting>
  <conditionalFormatting sqref="E78:G83">
    <cfRule type="expression" dxfId="239" priority="515">
      <formula>IF(#REF!="NIEPOPRAWNIE",ROW())</formula>
    </cfRule>
    <cfRule type="expression" dxfId="238" priority="514">
      <formula>IF(#REF!="BRAK", ROW())</formula>
    </cfRule>
    <cfRule type="expression" dxfId="237" priority="513">
      <formula>IF(#REF!="NIE DOTYCZY", ROW())</formula>
    </cfRule>
  </conditionalFormatting>
  <conditionalFormatting sqref="E85:G86 I85:L86">
    <cfRule type="expression" dxfId="236" priority="490">
      <formula>IF(#REF!="NIE DOTYCZY", ROW())</formula>
    </cfRule>
    <cfRule type="expression" priority="494">
      <formula>IF(#REF!="NIE SPRAWDZONO",ROW())</formula>
    </cfRule>
    <cfRule type="expression" dxfId="235" priority="492">
      <formula>IF(#REF!="NIEPOPRAWNIE",ROW())</formula>
    </cfRule>
    <cfRule type="expression" dxfId="234" priority="493">
      <formula>IF(#REF!="POPRAWNIE",ROW())</formula>
    </cfRule>
    <cfRule type="expression" dxfId="233" priority="491">
      <formula>IF(#REF!="BRAK", ROW())</formula>
    </cfRule>
  </conditionalFormatting>
  <conditionalFormatting sqref="E89:G91 I91:L91">
    <cfRule type="expression" dxfId="232" priority="432">
      <formula>IF(#REF!="NIE DOTYCZY", ROW())</formula>
    </cfRule>
    <cfRule type="expression" dxfId="231" priority="433">
      <formula>IF(#REF!="BRAK", ROW())</formula>
    </cfRule>
    <cfRule type="expression" dxfId="230" priority="434">
      <formula>IF(#REF!="NIEPOPRAWNIE",ROW())</formula>
    </cfRule>
    <cfRule type="expression" dxfId="229" priority="435">
      <formula>IF(#REF!="POPRAWNIE",ROW())</formula>
    </cfRule>
    <cfRule type="expression" priority="436">
      <formula>IF(#REF!="NIE SPRAWDZONO",ROW())</formula>
    </cfRule>
  </conditionalFormatting>
  <conditionalFormatting sqref="F3:G10 I3:I11">
    <cfRule type="cellIs" dxfId="228" priority="357" operator="equal">
      <formula>"NIE"</formula>
    </cfRule>
  </conditionalFormatting>
  <conditionalFormatting sqref="F44:G50 I44:I50 F54:G71 I54:I71 F92:G140 I92:I140 F74:G76 I74:I80 F84:G84 I84 I89:I90 F12:G13 I13 I142:I143 I145:I146 I148:I155 I157:I159 I161:I171 I173:I184 I227:I228 I230:I233 F341:G343 I341:I343 F345:G1048576 I345:I1048576">
    <cfRule type="cellIs" dxfId="227" priority="2535" operator="equal">
      <formula>"NIE"</formula>
    </cfRule>
  </conditionalFormatting>
  <conditionalFormatting sqref="F72:G73 I72:I73">
    <cfRule type="cellIs" dxfId="226" priority="557" operator="equal">
      <formula>"NIE"</formula>
    </cfRule>
  </conditionalFormatting>
  <conditionalFormatting sqref="F78:G83 I81:I83">
    <cfRule type="cellIs" dxfId="225" priority="528" operator="equal">
      <formula>"NIE"</formula>
    </cfRule>
  </conditionalFormatting>
  <conditionalFormatting sqref="F85:G87 I85:I87">
    <cfRule type="cellIs" dxfId="224" priority="495" operator="equal">
      <formula>"NIE"</formula>
    </cfRule>
  </conditionalFormatting>
  <conditionalFormatting sqref="F88:G91 I91">
    <cfRule type="cellIs" dxfId="223" priority="437" operator="equal">
      <formula>"NIE"</formula>
    </cfRule>
  </conditionalFormatting>
  <conditionalFormatting sqref="F142:G339 I235:I265">
    <cfRule type="cellIs" dxfId="222" priority="83" operator="equal">
      <formula>"NIE"</formula>
    </cfRule>
  </conditionalFormatting>
  <conditionalFormatting sqref="H78">
    <cfRule type="expression" dxfId="221" priority="1142">
      <formula>IF(#REF!="POPRAWNIE",ROW())</formula>
    </cfRule>
    <cfRule type="expression" dxfId="220" priority="1139">
      <formula>IF(#REF!="NIE DOTYCZY", ROW())</formula>
    </cfRule>
    <cfRule type="expression" dxfId="219" priority="1140">
      <formula>IF(#REF!="BRAK", ROW())</formula>
    </cfRule>
    <cfRule type="expression" dxfId="218" priority="1141">
      <formula>IF(#REF!="NIEPOPRAWNIE",ROW())</formula>
    </cfRule>
    <cfRule type="expression" priority="1143">
      <formula>IF(#REF!="NIE SPRAWDZONO",ROW())</formula>
    </cfRule>
  </conditionalFormatting>
  <conditionalFormatting sqref="H80:H83">
    <cfRule type="expression" dxfId="217" priority="502">
      <formula>IF(#REF!="BRAK", ROW())</formula>
    </cfRule>
    <cfRule type="expression" dxfId="216" priority="503">
      <formula>IF(#REF!="NIEPOPRAWNIE",ROW())</formula>
    </cfRule>
    <cfRule type="expression" dxfId="215" priority="504">
      <formula>IF(#REF!="POPRAWNIE",ROW())</formula>
    </cfRule>
    <cfRule type="expression" dxfId="214" priority="501">
      <formula>IF(#REF!="NIE DOTYCZY", ROW())</formula>
    </cfRule>
    <cfRule type="expression" priority="505">
      <formula>IF(#REF!="NIE SPRAWDZONO",ROW())</formula>
    </cfRule>
  </conditionalFormatting>
  <conditionalFormatting sqref="H86:H89">
    <cfRule type="expression" priority="458">
      <formula>IF(#REF!="NIE SPRAWDZONO",ROW())</formula>
    </cfRule>
    <cfRule type="expression" dxfId="213" priority="456">
      <formula>IF(#REF!="NIEPOPRAWNIE",ROW())</formula>
    </cfRule>
    <cfRule type="expression" dxfId="212" priority="455">
      <formula>IF(#REF!="BRAK", ROW())</formula>
    </cfRule>
    <cfRule type="expression" dxfId="211" priority="457">
      <formula>IF(#REF!="POPRAWNIE",ROW())</formula>
    </cfRule>
    <cfRule type="expression" dxfId="210" priority="454">
      <formula>IF(#REF!="NIE DOTYCZY", ROW())</formula>
    </cfRule>
  </conditionalFormatting>
  <conditionalFormatting sqref="H134:H150">
    <cfRule type="expression" dxfId="209" priority="604">
      <formula>IF(#REF!="POPRAWNIE",ROW())</formula>
    </cfRule>
    <cfRule type="expression" dxfId="208" priority="603">
      <formula>IF(#REF!="NIEPOPRAWNIE",ROW())</formula>
    </cfRule>
    <cfRule type="expression" dxfId="207" priority="602">
      <formula>IF(#REF!="BRAK", ROW())</formula>
    </cfRule>
    <cfRule type="expression" priority="605">
      <formula>IF(#REF!="NIE SPRAWDZONO",ROW())</formula>
    </cfRule>
    <cfRule type="expression" dxfId="206" priority="601">
      <formula>IF(#REF!="NIE DOTYCZY", ROW())</formula>
    </cfRule>
  </conditionalFormatting>
  <conditionalFormatting sqref="H152:H224">
    <cfRule type="expression" priority="367">
      <formula>IF(#REF!="NIE SPRAWDZONO",ROW())</formula>
    </cfRule>
  </conditionalFormatting>
  <conditionalFormatting sqref="H182">
    <cfRule type="expression" dxfId="205" priority="570">
      <formula>IF(#REF!="NIEPOPRAWNIE", ROW())</formula>
    </cfRule>
    <cfRule type="expression" dxfId="204" priority="568">
      <formula>IF(#REF!="BRAK",ROW())</formula>
    </cfRule>
    <cfRule type="expression" dxfId="203" priority="567">
      <formula>IF(#REF!="POPRAWNIE", ROW())</formula>
    </cfRule>
    <cfRule type="expression" dxfId="202" priority="566">
      <formula>IF(#REF!="NIEPOPRAWNIE",ROW())</formula>
    </cfRule>
    <cfRule type="expression" dxfId="201" priority="564">
      <formula>IF(#REF!="BRAK",ROW())</formula>
    </cfRule>
    <cfRule type="expression" dxfId="200" priority="563">
      <formula>IF(#REF!="NIE DOTYCZY",ROW())</formula>
    </cfRule>
  </conditionalFormatting>
  <conditionalFormatting sqref="H182:H185">
    <cfRule type="expression" dxfId="199" priority="569">
      <formula>IF(#REF!="POPRAWNIE",ROW())</formula>
    </cfRule>
  </conditionalFormatting>
  <conditionalFormatting sqref="H183:H224">
    <cfRule type="expression" dxfId="198" priority="363">
      <formula>IF(#REF!="NIE DOTYCZY", ROW())</formula>
    </cfRule>
    <cfRule type="expression" dxfId="197" priority="364">
      <formula>IF(#REF!="BRAK", ROW())</formula>
    </cfRule>
    <cfRule type="expression" dxfId="196" priority="365">
      <formula>IF(#REF!="NIEPOPRAWNIE",ROW())</formula>
    </cfRule>
  </conditionalFormatting>
  <conditionalFormatting sqref="H186:H224">
    <cfRule type="expression" dxfId="195" priority="366">
      <formula>IF(#REF!="POPRAWNIE",ROW())</formula>
    </cfRule>
  </conditionalFormatting>
  <conditionalFormatting sqref="H226:H227">
    <cfRule type="expression" priority="1088">
      <formula>IF(#REF!="NIE SPRAWDZONO",ROW())</formula>
    </cfRule>
    <cfRule type="expression" dxfId="194" priority="1084">
      <formula>IF(#REF!="NIE DOTYCZY", ROW())</formula>
    </cfRule>
    <cfRule type="expression" dxfId="193" priority="1085">
      <formula>IF(#REF!="BRAK", ROW())</formula>
    </cfRule>
    <cfRule type="expression" dxfId="192" priority="1086">
      <formula>IF(#REF!="NIEPOPRAWNIE",ROW())</formula>
    </cfRule>
    <cfRule type="expression" dxfId="191" priority="1087">
      <formula>IF(#REF!="POPRAWNIE",ROW())</formula>
    </cfRule>
  </conditionalFormatting>
  <conditionalFormatting sqref="H230:H248">
    <cfRule type="expression" priority="1093">
      <formula>IF(#REF!="NIE SPRAWDZONO",ROW())</formula>
    </cfRule>
    <cfRule type="expression" dxfId="190" priority="1089">
      <formula>IF(#REF!="NIE DOTYCZY", ROW())</formula>
    </cfRule>
    <cfRule type="expression" dxfId="189" priority="1091">
      <formula>IF(#REF!="NIEPOPRAWNIE",ROW())</formula>
    </cfRule>
    <cfRule type="expression" dxfId="188" priority="1092">
      <formula>IF(#REF!="POPRAWNIE",ROW())</formula>
    </cfRule>
    <cfRule type="expression" dxfId="187" priority="1090">
      <formula>IF(#REF!="BRAK", ROW())</formula>
    </cfRule>
  </conditionalFormatting>
  <conditionalFormatting sqref="H250:H264">
    <cfRule type="expression" dxfId="186" priority="60">
      <formula>IF(#REF!="NIE DOTYCZY", ROW())</formula>
    </cfRule>
    <cfRule type="expression" priority="64">
      <formula>IF(#REF!="NIE SPRAWDZONO",ROW())</formula>
    </cfRule>
    <cfRule type="expression" dxfId="185" priority="63">
      <formula>IF(#REF!="POPRAWNIE",ROW())</formula>
    </cfRule>
    <cfRule type="expression" dxfId="184" priority="62">
      <formula>IF(#REF!="NIEPOPRAWNIE",ROW())</formula>
    </cfRule>
    <cfRule type="expression" dxfId="183" priority="61">
      <formula>IF(#REF!="BRAK", ROW())</formula>
    </cfRule>
  </conditionalFormatting>
  <conditionalFormatting sqref="H267:H297">
    <cfRule type="expression" dxfId="182" priority="86">
      <formula>IF(#REF!="NIEPOPRAWNIE",ROW())</formula>
    </cfRule>
    <cfRule type="expression" priority="88">
      <formula>IF(#REF!="NIE SPRAWDZONO",ROW())</formula>
    </cfRule>
    <cfRule type="expression" dxfId="181" priority="87">
      <formula>IF(#REF!="POPRAWNIE",ROW())</formula>
    </cfRule>
    <cfRule type="expression" dxfId="180" priority="84">
      <formula>IF(#REF!="NIE DOTYCZY", ROW())</formula>
    </cfRule>
    <cfRule type="expression" dxfId="179" priority="85">
      <formula>IF(#REF!="BRAK", ROW())</formula>
    </cfRule>
  </conditionalFormatting>
  <conditionalFormatting sqref="H300:H314">
    <cfRule type="expression" priority="215">
      <formula>IF(#REF!="NIE SPRAWDZONO",ROW())</formula>
    </cfRule>
    <cfRule type="expression" dxfId="178" priority="214">
      <formula>IF(#REF!="POPRAWNIE",ROW())</formula>
    </cfRule>
    <cfRule type="expression" dxfId="177" priority="213">
      <formula>IF(#REF!="NIEPOPRAWNIE",ROW())</formula>
    </cfRule>
    <cfRule type="expression" dxfId="176" priority="212">
      <formula>IF(#REF!="BRAK", ROW())</formula>
    </cfRule>
    <cfRule type="expression" dxfId="175" priority="211">
      <formula>IF(#REF!="NIE DOTYCZY", ROW())</formula>
    </cfRule>
  </conditionalFormatting>
  <conditionalFormatting sqref="H316:H338">
    <cfRule type="expression" priority="274">
      <formula>IF(#REF!="NIE SPRAWDZONO",ROW())</formula>
    </cfRule>
    <cfRule type="expression" dxfId="174" priority="273">
      <formula>IF(#REF!="POPRAWNIE",ROW())</formula>
    </cfRule>
    <cfRule type="expression" dxfId="173" priority="272">
      <formula>IF(#REF!="NIEPOPRAWNIE",ROW())</formula>
    </cfRule>
    <cfRule type="expression" dxfId="172" priority="271">
      <formula>IF(#REF!="BRAK", ROW())</formula>
    </cfRule>
    <cfRule type="expression" dxfId="171" priority="270">
      <formula>IF(#REF!="NIE DOTYCZY", ROW())</formula>
    </cfRule>
  </conditionalFormatting>
  <conditionalFormatting sqref="I88">
    <cfRule type="cellIs" dxfId="170" priority="466" operator="equal">
      <formula>"NIE"</formula>
    </cfRule>
  </conditionalFormatting>
  <conditionalFormatting sqref="I186:I225">
    <cfRule type="cellIs" dxfId="169" priority="382" operator="equal">
      <formula>"NIE"</formula>
    </cfRule>
  </conditionalFormatting>
  <conditionalFormatting sqref="I267:I268">
    <cfRule type="cellIs" dxfId="168" priority="89" operator="equal">
      <formula>"NIE"</formula>
    </cfRule>
  </conditionalFormatting>
  <conditionalFormatting sqref="I270:I275">
    <cfRule type="cellIs" dxfId="167" priority="110" operator="equal">
      <formula>"NIE"</formula>
    </cfRule>
  </conditionalFormatting>
  <conditionalFormatting sqref="I277:I298">
    <cfRule type="cellIs" dxfId="166" priority="38" operator="equal">
      <formula>"NIE"</formula>
    </cfRule>
  </conditionalFormatting>
  <conditionalFormatting sqref="I300:I315">
    <cfRule type="cellIs" dxfId="165" priority="21" operator="equal">
      <formula>"NIE"</formula>
    </cfRule>
  </conditionalFormatting>
  <conditionalFormatting sqref="I317:I323">
    <cfRule type="cellIs" dxfId="164" priority="288" operator="equal">
      <formula>"NIE"</formula>
    </cfRule>
  </conditionalFormatting>
  <conditionalFormatting sqref="I325:I339">
    <cfRule type="cellIs" dxfId="163" priority="307" operator="equal">
      <formula>"NIE"</formula>
    </cfRule>
  </conditionalFormatting>
  <conditionalFormatting sqref="I72:L73">
    <cfRule type="expression" dxfId="162" priority="2541">
      <formula>IF(#REF!="POPRAWNIE",ROW())</formula>
    </cfRule>
  </conditionalFormatting>
  <conditionalFormatting sqref="I74:L83 E78:G83">
    <cfRule type="expression" priority="518">
      <formula>IF(#REF!="NIE SPRAWDZONO",ROW())</formula>
    </cfRule>
  </conditionalFormatting>
  <conditionalFormatting sqref="I88:L88">
    <cfRule type="expression" dxfId="161" priority="462">
      <formula>IF(#REF!="BRAK", ROW())</formula>
    </cfRule>
    <cfRule type="expression" priority="465">
      <formula>IF(#REF!="NIE SPRAWDZONO",ROW())</formula>
    </cfRule>
    <cfRule type="expression" dxfId="160" priority="464">
      <formula>IF(#REF!="POPRAWNIE",ROW())</formula>
    </cfRule>
    <cfRule type="expression" dxfId="159" priority="463">
      <formula>IF(#REF!="NIEPOPRAWNIE",ROW())</formula>
    </cfRule>
    <cfRule type="expression" dxfId="158" priority="461">
      <formula>IF(#REF!="NIE DOTYCZY", ROW())</formula>
    </cfRule>
  </conditionalFormatting>
  <conditionalFormatting sqref="I72:N73">
    <cfRule type="expression" dxfId="157" priority="544">
      <formula>IF(#REF!="BRAK", ROW())</formula>
    </cfRule>
  </conditionalFormatting>
  <conditionalFormatting sqref="I72:O73">
    <cfRule type="expression" priority="15">
      <formula>IF(#REF!="NIE SPRAWDZONO",ROW())</formula>
    </cfRule>
  </conditionalFormatting>
  <conditionalFormatting sqref="I89:O90">
    <cfRule type="expression" priority="575">
      <formula>IF(#REF!="NIE SPRAWDZONO",ROW())</formula>
    </cfRule>
  </conditionalFormatting>
  <conditionalFormatting sqref="I72:P83">
    <cfRule type="expression" dxfId="156" priority="11">
      <formula>IF(#REF!="NIE DOTYCZY", ROW())</formula>
    </cfRule>
  </conditionalFormatting>
  <conditionalFormatting sqref="I74:P83">
    <cfRule type="expression" dxfId="155" priority="508">
      <formula>IF(#REF!="NIEPOPRAWNIE",ROW())</formula>
    </cfRule>
    <cfRule type="expression" dxfId="154" priority="507">
      <formula>IF(#REF!="BRAK", ROW())</formula>
    </cfRule>
  </conditionalFormatting>
  <conditionalFormatting sqref="I81:P83">
    <cfRule type="expression" dxfId="153" priority="509">
      <formula>IF(#REF!="POPRAWNIE",ROW())</formula>
    </cfRule>
  </conditionalFormatting>
  <conditionalFormatting sqref="I89:P90">
    <cfRule type="expression" dxfId="152" priority="573">
      <formula>IF(#REF!="NIEPOPRAWNIE",ROW())</formula>
    </cfRule>
    <cfRule type="expression" dxfId="151" priority="574">
      <formula>IF(#REF!="POPRAWNIE",ROW())</formula>
    </cfRule>
    <cfRule type="expression" dxfId="150" priority="571">
      <formula>IF(#REF!="NIE DOTYCZY", ROW())</formula>
    </cfRule>
    <cfRule type="expression" dxfId="149" priority="572">
      <formula>IF(#REF!="BRAK", ROW())</formula>
    </cfRule>
  </conditionalFormatting>
  <conditionalFormatting sqref="J87:L87 E99:G132 I99:I132 H152:H181 L324 L331 E72:G76">
    <cfRule type="expression" dxfId="148" priority="894">
      <formula>IF(#REF!="POPRAWNIE",ROW())</formula>
    </cfRule>
  </conditionalFormatting>
  <conditionalFormatting sqref="J87:L87 E99:G132 I99:I132 H152:H181 L324 L331">
    <cfRule type="expression" dxfId="147" priority="893">
      <formula>IF(#REF!="NIEPOPRAWNIE",ROW())</formula>
    </cfRule>
    <cfRule type="expression" dxfId="146" priority="892">
      <formula>IF(#REF!="BRAK", ROW())</formula>
    </cfRule>
    <cfRule type="expression" dxfId="145" priority="891">
      <formula>IF(#REF!="NIE DOTYCZY", ROW())</formula>
    </cfRule>
  </conditionalFormatting>
  <conditionalFormatting sqref="J92:L323">
    <cfRule type="expression" dxfId="144" priority="31">
      <formula>IF(#REF!="POPRAWNIE",ROW())</formula>
    </cfRule>
    <cfRule type="expression" priority="32">
      <formula>IF(#REF!="NIE SPRAWDZONO",ROW())</formula>
    </cfRule>
    <cfRule type="expression" dxfId="143" priority="30">
      <formula>IF(#REF!="NIEPOPRAWNIE",ROW())</formula>
    </cfRule>
    <cfRule type="expression" dxfId="142" priority="29">
      <formula>IF(#REF!="BRAK", ROW())</formula>
    </cfRule>
    <cfRule type="expression" dxfId="141" priority="28">
      <formula>IF(#REF!="NIE DOTYCZY", ROW())</formula>
    </cfRule>
  </conditionalFormatting>
  <conditionalFormatting sqref="J325:L330">
    <cfRule type="expression" dxfId="140" priority="302">
      <formula>IF(#REF!="NIE DOTYCZY", ROW())</formula>
    </cfRule>
    <cfRule type="expression" dxfId="139" priority="303">
      <formula>IF(#REF!="BRAK", ROW())</formula>
    </cfRule>
    <cfRule type="expression" dxfId="138" priority="304">
      <formula>IF(#REF!="NIEPOPRAWNIE",ROW())</formula>
    </cfRule>
    <cfRule type="expression" dxfId="137" priority="305">
      <formula>IF(#REF!="POPRAWNIE",ROW())</formula>
    </cfRule>
    <cfRule type="expression" priority="306">
      <formula>IF(#REF!="NIE SPRAWDZONO",ROW())</formula>
    </cfRule>
  </conditionalFormatting>
  <conditionalFormatting sqref="J332:L338">
    <cfRule type="expression" priority="325">
      <formula>IF(#REF!="NIE SPRAWDZONO",ROW())</formula>
    </cfRule>
    <cfRule type="expression" dxfId="136" priority="324">
      <formula>IF(#REF!="POPRAWNIE",ROW())</formula>
    </cfRule>
    <cfRule type="expression" dxfId="135" priority="322">
      <formula>IF(#REF!="BRAK", ROW())</formula>
    </cfRule>
    <cfRule type="expression" dxfId="134" priority="323">
      <formula>IF(#REF!="NIEPOPRAWNIE",ROW())</formula>
    </cfRule>
    <cfRule type="expression" dxfId="133" priority="321">
      <formula>IF(#REF!="NIE DOTYCZY", ROW())</formula>
    </cfRule>
  </conditionalFormatting>
  <conditionalFormatting sqref="L38:L47 J45:K47 M45:N47 E45:G48 I45:I48 J48:N48 E49:O50 E54:K68 E69:G69 I69:K69 E70:K71 E92:I92 E93:G97 I93:I97 E98:I98 E133:I133 E134:G140 I134:I140 M136:N140">
    <cfRule type="expression" dxfId="132" priority="2420">
      <formula>IF(#REF!="POPRAWNIE",ROW())</formula>
    </cfRule>
    <cfRule type="expression" dxfId="131" priority="2417">
      <formula>IF(#REF!="NIE DOTYCZY", ROW())</formula>
    </cfRule>
    <cfRule type="expression" dxfId="130" priority="2418">
      <formula>IF(#REF!="BRAK", ROW())</formula>
    </cfRule>
    <cfRule type="expression" dxfId="129" priority="2419">
      <formula>IF(#REF!="NIEPOPRAWNIE",ROW())</formula>
    </cfRule>
  </conditionalFormatting>
  <conditionalFormatting sqref="L38:L47 J45:K47 M45:N47 I45:I48 J48:N48 E49:O50 E54:K68 E69:G69 I69:K69 E70:K71 E92:I92 E93:G97 I93:I97 E98:I98 E133:I133 M133:N133 E134:G140 I134:I140 M136:N140">
    <cfRule type="expression" priority="2421">
      <formula>IF(#REF!="NIE SPRAWDZONO",ROW())</formula>
    </cfRule>
  </conditionalFormatting>
  <conditionalFormatting sqref="L54:O71 E84:P84 I74:O80">
    <cfRule type="expression" dxfId="128" priority="584">
      <formula>IF(#REF!="POPRAWNIE",ROW())</formula>
    </cfRule>
  </conditionalFormatting>
  <conditionalFormatting sqref="L54:O71">
    <cfRule type="expression" priority="585">
      <formula>IF(#REF!="NIE SPRAWDZONO",ROW())</formula>
    </cfRule>
  </conditionalFormatting>
  <conditionalFormatting sqref="L54:P71 E84:P84">
    <cfRule type="expression" dxfId="127" priority="582">
      <formula>IF(#REF!="BRAK", ROW())</formula>
    </cfRule>
    <cfRule type="expression" dxfId="126" priority="583">
      <formula>IF(#REF!="NIEPOPRAWNIE",ROW())</formula>
    </cfRule>
    <cfRule type="expression" dxfId="125" priority="581">
      <formula>IF(#REF!="NIE DOTYCZY", ROW())</formula>
    </cfRule>
  </conditionalFormatting>
  <conditionalFormatting sqref="M72:N73">
    <cfRule type="expression" dxfId="124" priority="2542">
      <formula>IF(#REF!="POPRAWNIE",ROW())</formula>
    </cfRule>
  </conditionalFormatting>
  <conditionalFormatting sqref="M72:O73">
    <cfRule type="expression" dxfId="123" priority="13">
      <formula>IF(#REF!="NIEPOPRAWNIE",ROW())</formula>
    </cfRule>
  </conditionalFormatting>
  <conditionalFormatting sqref="M74:O84">
    <cfRule type="expression" priority="510">
      <formula>IF(#REF!="NIE SPRAWDZONO",ROW())</formula>
    </cfRule>
  </conditionalFormatting>
  <conditionalFormatting sqref="M92:O117">
    <cfRule type="expression" dxfId="122" priority="3">
      <formula>IF(#REF!="NIEPOPRAWNIE",ROW())</formula>
    </cfRule>
    <cfRule type="expression" dxfId="121" priority="4">
      <formula>IF(#REF!="POPRAWNIE",ROW())</formula>
    </cfRule>
    <cfRule type="expression" priority="5">
      <formula>IF(#REF!="NIE SPRAWDZONO",ROW())</formula>
    </cfRule>
    <cfRule type="expression" dxfId="120" priority="2">
      <formula>IF(#REF!="BRAK", ROW())</formula>
    </cfRule>
    <cfRule type="expression" dxfId="119" priority="1">
      <formula>IF(#REF!="NIE DOTYCZY", ROW())</formula>
    </cfRule>
  </conditionalFormatting>
  <conditionalFormatting sqref="M119:O133">
    <cfRule type="expression" dxfId="118" priority="596">
      <formula>IF(#REF!="NIE DOTYCZY", ROW())</formula>
    </cfRule>
    <cfRule type="expression" dxfId="117" priority="597">
      <formula>IF(#REF!="BRAK", ROW())</formula>
    </cfRule>
    <cfRule type="expression" dxfId="116" priority="598">
      <formula>IF(#REF!="NIEPOPRAWNIE",ROW())</formula>
    </cfRule>
    <cfRule type="expression" dxfId="115" priority="599">
      <formula>IF(#REF!="POPRAWNIE",ROW())</formula>
    </cfRule>
  </conditionalFormatting>
  <conditionalFormatting sqref="O72:O73">
    <cfRule type="expression" dxfId="114" priority="14">
      <formula>IF(#REF!="POPRAWNIE",ROW())</formula>
    </cfRule>
  </conditionalFormatting>
  <conditionalFormatting sqref="O85:O88">
    <cfRule type="expression" priority="447">
      <formula>IF(#REF!="NIE SPRAWDZONO",ROW())</formula>
    </cfRule>
  </conditionalFormatting>
  <conditionalFormatting sqref="O91">
    <cfRule type="expression" dxfId="113" priority="6">
      <formula>IF(#REF!="NIE DOTYCZY", ROW())</formula>
    </cfRule>
    <cfRule type="expression" priority="10">
      <formula>IF(#REF!="NIE SPRAWDZONO",ROW())</formula>
    </cfRule>
    <cfRule type="expression" dxfId="112" priority="9">
      <formula>IF(#REF!="POPRAWNIE",ROW())</formula>
    </cfRule>
    <cfRule type="expression" dxfId="111" priority="8">
      <formula>IF(#REF!="NIEPOPRAWNIE",ROW())</formula>
    </cfRule>
    <cfRule type="expression" dxfId="110" priority="7">
      <formula>IF(#REF!="BRAK", ROW())</formula>
    </cfRule>
  </conditionalFormatting>
  <conditionalFormatting sqref="O118">
    <cfRule type="expression" priority="27">
      <formula>IF(#REF!="NIE SPRAWDZONO",ROW())</formula>
    </cfRule>
    <cfRule type="expression" dxfId="109" priority="25">
      <formula>IF(#REF!="NIEPOPRAWNIE",ROW())</formula>
    </cfRule>
    <cfRule type="expression" dxfId="108" priority="26">
      <formula>IF(#REF!="POPRAWNIE",ROW())</formula>
    </cfRule>
    <cfRule type="expression" dxfId="107" priority="24">
      <formula>IF(#REF!="BRAK", ROW())</formula>
    </cfRule>
    <cfRule type="expression" dxfId="106" priority="23">
      <formula>IF(#REF!="NIE DOTYCZY", ROW())</formula>
    </cfRule>
  </conditionalFormatting>
  <conditionalFormatting sqref="O133:O148">
    <cfRule type="expression" priority="341">
      <formula>IF(#REF!="NIE SPRAWDZONO",ROW())</formula>
    </cfRule>
  </conditionalFormatting>
  <conditionalFormatting sqref="O134:O148">
    <cfRule type="expression" dxfId="105" priority="337">
      <formula>IF(#REF!="NIE DOTYCZY", ROW())</formula>
    </cfRule>
    <cfRule type="expression" dxfId="104" priority="338">
      <formula>IF(#REF!="BRAK", ROW())</formula>
    </cfRule>
    <cfRule type="expression" dxfId="103" priority="340">
      <formula>IF(#REF!="POPRAWNIE",ROW())</formula>
    </cfRule>
    <cfRule type="expression" dxfId="102" priority="339">
      <formula>IF(#REF!="NIEPOPRAWNIE",ROW())</formula>
    </cfRule>
  </conditionalFormatting>
  <conditionalFormatting sqref="O150">
    <cfRule type="expression" dxfId="101" priority="804">
      <formula>IF(#REF!="POPRAWNIE",ROW())</formula>
    </cfRule>
    <cfRule type="expression" priority="805">
      <formula>IF(#REF!="NIE SPRAWDZONO",ROW())</formula>
    </cfRule>
    <cfRule type="expression" dxfId="100" priority="803">
      <formula>IF(#REF!="NIEPOPRAWNIE",ROW())</formula>
    </cfRule>
    <cfRule type="expression" dxfId="99" priority="802">
      <formula>IF(#REF!="BRAK", ROW())</formula>
    </cfRule>
    <cfRule type="expression" dxfId="98" priority="801">
      <formula>IF(#REF!="NIE DOTYCZY", ROW())</formula>
    </cfRule>
  </conditionalFormatting>
  <conditionalFormatting sqref="O153:O154">
    <cfRule type="expression" dxfId="97" priority="799">
      <formula>IF(#REF!="POPRAWNIE",ROW())</formula>
    </cfRule>
    <cfRule type="expression" dxfId="96" priority="798">
      <formula>IF(#REF!="NIEPOPRAWNIE",ROW())</formula>
    </cfRule>
    <cfRule type="expression" dxfId="95" priority="797">
      <formula>IF(#REF!="BRAK", ROW())</formula>
    </cfRule>
    <cfRule type="expression" dxfId="94" priority="796">
      <formula>IF(#REF!="NIE DOTYCZY", ROW())</formula>
    </cfRule>
    <cfRule type="expression" priority="800">
      <formula>IF(#REF!="NIE SPRAWDZONO",ROW())</formula>
    </cfRule>
  </conditionalFormatting>
  <conditionalFormatting sqref="O157:O159">
    <cfRule type="expression" dxfId="93" priority="792">
      <formula>IF(#REF!="BRAK", ROW())</formula>
    </cfRule>
    <cfRule type="expression" priority="795">
      <formula>IF(#REF!="NIE SPRAWDZONO",ROW())</formula>
    </cfRule>
    <cfRule type="expression" dxfId="92" priority="794">
      <formula>IF(#REF!="POPRAWNIE",ROW())</formula>
    </cfRule>
    <cfRule type="expression" dxfId="91" priority="793">
      <formula>IF(#REF!="NIEPOPRAWNIE",ROW())</formula>
    </cfRule>
    <cfRule type="expression" dxfId="90" priority="791">
      <formula>IF(#REF!="NIE DOTYCZY", ROW())</formula>
    </cfRule>
  </conditionalFormatting>
  <conditionalFormatting sqref="O162:O164">
    <cfRule type="expression" dxfId="89" priority="353">
      <formula>IF(#REF!="BRAK", ROW())</formula>
    </cfRule>
    <cfRule type="expression" priority="356">
      <formula>IF(#REF!="NIE SPRAWDZONO",ROW())</formula>
    </cfRule>
    <cfRule type="expression" dxfId="88" priority="355">
      <formula>IF(#REF!="POPRAWNIE",ROW())</formula>
    </cfRule>
    <cfRule type="expression" dxfId="87" priority="354">
      <formula>IF(#REF!="NIEPOPRAWNIE",ROW())</formula>
    </cfRule>
    <cfRule type="expression" dxfId="86" priority="352">
      <formula>IF(#REF!="NIE DOTYCZY", ROW())</formula>
    </cfRule>
  </conditionalFormatting>
  <conditionalFormatting sqref="O167">
    <cfRule type="expression" dxfId="85" priority="784">
      <formula>IF(#REF!="POPRAWNIE",ROW())</formula>
    </cfRule>
    <cfRule type="expression" priority="785">
      <formula>IF(#REF!="NIE SPRAWDZONO",ROW())</formula>
    </cfRule>
    <cfRule type="expression" dxfId="84" priority="781">
      <formula>IF(#REF!="NIE DOTYCZY", ROW())</formula>
    </cfRule>
    <cfRule type="expression" dxfId="83" priority="783">
      <formula>IF(#REF!="NIEPOPRAWNIE",ROW())</formula>
    </cfRule>
    <cfRule type="expression" dxfId="82" priority="782">
      <formula>IF(#REF!="BRAK", ROW())</formula>
    </cfRule>
  </conditionalFormatting>
  <conditionalFormatting sqref="O169:O170">
    <cfRule type="expression" dxfId="81" priority="332">
      <formula>IF(#REF!="NIE DOTYCZY", ROW())</formula>
    </cfRule>
    <cfRule type="expression" dxfId="80" priority="333">
      <formula>IF(#REF!="BRAK", ROW())</formula>
    </cfRule>
    <cfRule type="expression" dxfId="79" priority="334">
      <formula>IF(#REF!="NIEPOPRAWNIE",ROW())</formula>
    </cfRule>
    <cfRule type="expression" dxfId="78" priority="335">
      <formula>IF(#REF!="POPRAWNIE",ROW())</formula>
    </cfRule>
    <cfRule type="expression" priority="336">
      <formula>IF(#REF!="NIE SPRAWDZONO",ROW())</formula>
    </cfRule>
  </conditionalFormatting>
  <conditionalFormatting sqref="O178:O179">
    <cfRule type="expression" priority="331">
      <formula>IF(#REF!="NIE SPRAWDZONO",ROW())</formula>
    </cfRule>
    <cfRule type="expression" dxfId="77" priority="328">
      <formula>IF(#REF!="BRAK", ROW())</formula>
    </cfRule>
    <cfRule type="expression" dxfId="76" priority="327">
      <formula>IF(#REF!="NIE DOTYCZY", ROW())</formula>
    </cfRule>
    <cfRule type="expression" dxfId="75" priority="329">
      <formula>IF(#REF!="NIEPOPRAWNIE",ROW())</formula>
    </cfRule>
    <cfRule type="expression" dxfId="74" priority="330">
      <formula>IF(#REF!="POPRAWNIE",ROW())</formula>
    </cfRule>
  </conditionalFormatting>
  <conditionalFormatting sqref="O182:O184">
    <cfRule type="expression" dxfId="73" priority="766">
      <formula>IF(#REF!="NIE DOTYCZY", ROW())</formula>
    </cfRule>
    <cfRule type="expression" dxfId="72" priority="767">
      <formula>IF(#REF!="BRAK", ROW())</formula>
    </cfRule>
    <cfRule type="expression" dxfId="71" priority="768">
      <formula>IF(#REF!="NIEPOPRAWNIE",ROW())</formula>
    </cfRule>
    <cfRule type="expression" dxfId="70" priority="769">
      <formula>IF(#REF!="POPRAWNIE",ROW())</formula>
    </cfRule>
    <cfRule type="expression" priority="770">
      <formula>IF(#REF!="NIE SPRAWDZONO",ROW())</formula>
    </cfRule>
  </conditionalFormatting>
  <conditionalFormatting sqref="O186:O194">
    <cfRule type="expression" dxfId="69" priority="359">
      <formula>IF(#REF!="BRAK", ROW())</formula>
    </cfRule>
    <cfRule type="expression" dxfId="68" priority="360">
      <formula>IF(#REF!="NIEPOPRAWNIE",ROW())</formula>
    </cfRule>
    <cfRule type="expression" dxfId="67" priority="361">
      <formula>IF(#REF!="POPRAWNIE",ROW())</formula>
    </cfRule>
    <cfRule type="expression" priority="362">
      <formula>IF(#REF!="NIE SPRAWDZONO",ROW())</formula>
    </cfRule>
    <cfRule type="expression" dxfId="66" priority="358">
      <formula>IF(#REF!="NIE DOTYCZY", ROW())</formula>
    </cfRule>
  </conditionalFormatting>
  <conditionalFormatting sqref="O200">
    <cfRule type="expression" priority="630">
      <formula>IF(#REF!="NIE SPRAWDZONO",ROW())</formula>
    </cfRule>
    <cfRule type="expression" dxfId="65" priority="628">
      <formula>IF(#REF!="NIEPOPRAWNIE",ROW())</formula>
    </cfRule>
    <cfRule type="expression" dxfId="64" priority="626">
      <formula>IF(#REF!="NIE DOTYCZY", ROW())</formula>
    </cfRule>
    <cfRule type="expression" dxfId="63" priority="627">
      <formula>IF(#REF!="BRAK", ROW())</formula>
    </cfRule>
    <cfRule type="expression" dxfId="62" priority="629">
      <formula>IF(#REF!="POPRAWNIE",ROW())</formula>
    </cfRule>
  </conditionalFormatting>
  <conditionalFormatting sqref="O221">
    <cfRule type="expression" dxfId="61" priority="764">
      <formula>IF(#REF!="POPRAWNIE",ROW())</formula>
    </cfRule>
    <cfRule type="expression" priority="765">
      <formula>IF(#REF!="NIE SPRAWDZONO",ROW())</formula>
    </cfRule>
    <cfRule type="expression" dxfId="60" priority="761">
      <formula>IF(#REF!="NIE DOTYCZY", ROW())</formula>
    </cfRule>
    <cfRule type="expression" dxfId="59" priority="762">
      <formula>IF(#REF!="BRAK", ROW())</formula>
    </cfRule>
    <cfRule type="expression" dxfId="58" priority="763">
      <formula>IF(#REF!="NIEPOPRAWNIE",ROW())</formula>
    </cfRule>
  </conditionalFormatting>
  <conditionalFormatting sqref="O223:O224">
    <cfRule type="expression" dxfId="57" priority="756">
      <formula>IF(#REF!="NIE DOTYCZY", ROW())</formula>
    </cfRule>
    <cfRule type="expression" dxfId="56" priority="757">
      <formula>IF(#REF!="BRAK", ROW())</formula>
    </cfRule>
    <cfRule type="expression" dxfId="55" priority="758">
      <formula>IF(#REF!="NIEPOPRAWNIE",ROW())</formula>
    </cfRule>
    <cfRule type="expression" dxfId="54" priority="759">
      <formula>IF(#REF!="POPRAWNIE",ROW())</formula>
    </cfRule>
    <cfRule type="expression" priority="760">
      <formula>IF(#REF!="NIE SPRAWDZONO",ROW())</formula>
    </cfRule>
  </conditionalFormatting>
  <conditionalFormatting sqref="O227">
    <cfRule type="expression" dxfId="53" priority="753">
      <formula>IF(#REF!="NIEPOPRAWNIE",ROW())</formula>
    </cfRule>
    <cfRule type="expression" dxfId="52" priority="751">
      <formula>IF(#REF!="NIE DOTYCZY", ROW())</formula>
    </cfRule>
    <cfRule type="expression" dxfId="51" priority="752">
      <formula>IF(#REF!="BRAK", ROW())</formula>
    </cfRule>
    <cfRule type="expression" dxfId="50" priority="754">
      <formula>IF(#REF!="POPRAWNIE",ROW())</formula>
    </cfRule>
    <cfRule type="expression" priority="755">
      <formula>IF(#REF!="NIE SPRAWDZONO",ROW())</formula>
    </cfRule>
  </conditionalFormatting>
  <conditionalFormatting sqref="O230:O233">
    <cfRule type="expression" dxfId="49" priority="748">
      <formula>IF(#REF!="NIEPOPRAWNIE",ROW())</formula>
    </cfRule>
    <cfRule type="expression" dxfId="48" priority="746">
      <formula>IF(#REF!="NIE DOTYCZY", ROW())</formula>
    </cfRule>
    <cfRule type="expression" dxfId="47" priority="747">
      <formula>IF(#REF!="BRAK", ROW())</formula>
    </cfRule>
    <cfRule type="expression" priority="750">
      <formula>IF(#REF!="NIE SPRAWDZONO",ROW())</formula>
    </cfRule>
    <cfRule type="expression" dxfId="46" priority="749">
      <formula>IF(#REF!="POPRAWNIE",ROW())</formula>
    </cfRule>
  </conditionalFormatting>
  <conditionalFormatting sqref="O235:O241">
    <cfRule type="expression" dxfId="45" priority="737">
      <formula>IF(#REF!="BRAK", ROW())</formula>
    </cfRule>
    <cfRule type="expression" dxfId="44" priority="739">
      <formula>IF(#REF!="POPRAWNIE",ROW())</formula>
    </cfRule>
    <cfRule type="expression" priority="740">
      <formula>IF(#REF!="NIE SPRAWDZONO",ROW())</formula>
    </cfRule>
    <cfRule type="expression" dxfId="43" priority="738">
      <formula>IF(#REF!="NIEPOPRAWNIE",ROW())</formula>
    </cfRule>
    <cfRule type="expression" dxfId="42" priority="736">
      <formula>IF(#REF!="NIE DOTYCZY", ROW())</formula>
    </cfRule>
  </conditionalFormatting>
  <conditionalFormatting sqref="O243:O248">
    <cfRule type="expression" dxfId="41" priority="726">
      <formula>IF(#REF!="NIE DOTYCZY", ROW())</formula>
    </cfRule>
    <cfRule type="expression" dxfId="40" priority="727">
      <formula>IF(#REF!="BRAK", ROW())</formula>
    </cfRule>
    <cfRule type="expression" dxfId="39" priority="728">
      <formula>IF(#REF!="NIEPOPRAWNIE",ROW())</formula>
    </cfRule>
    <cfRule type="expression" dxfId="38" priority="729">
      <formula>IF(#REF!="POPRAWNIE",ROW())</formula>
    </cfRule>
    <cfRule type="expression" priority="730">
      <formula>IF(#REF!="NIE SPRAWDZONO",ROW())</formula>
    </cfRule>
  </conditionalFormatting>
  <conditionalFormatting sqref="O267">
    <cfRule type="expression" dxfId="37" priority="699">
      <formula>IF(#REF!="POPRAWNIE",ROW())</formula>
    </cfRule>
    <cfRule type="expression" dxfId="36" priority="698">
      <formula>IF(#REF!="NIEPOPRAWNIE",ROW())</formula>
    </cfRule>
    <cfRule type="expression" dxfId="35" priority="697">
      <formula>IF(#REF!="BRAK", ROW())</formula>
    </cfRule>
    <cfRule type="expression" dxfId="34" priority="696">
      <formula>IF(#REF!="NIE DOTYCZY", ROW())</formula>
    </cfRule>
    <cfRule type="expression" priority="700">
      <formula>IF(#REF!="NIE SPRAWDZONO",ROW())</formula>
    </cfRule>
  </conditionalFormatting>
  <conditionalFormatting sqref="O269">
    <cfRule type="expression" priority="127">
      <formula>IF(#REF!="NIE SPRAWDZONO",ROW())</formula>
    </cfRule>
    <cfRule type="expression" dxfId="33" priority="126">
      <formula>IF(#REF!="POPRAWNIE",ROW())</formula>
    </cfRule>
    <cfRule type="expression" dxfId="32" priority="125">
      <formula>IF(#REF!="NIEPOPRAWNIE",ROW())</formula>
    </cfRule>
    <cfRule type="expression" dxfId="31" priority="124">
      <formula>IF(#REF!="BRAK", ROW())</formula>
    </cfRule>
    <cfRule type="expression" dxfId="30" priority="123">
      <formula>IF(#REF!="NIE DOTYCZY", ROW())</formula>
    </cfRule>
  </conditionalFormatting>
  <conditionalFormatting sqref="O277:O290">
    <cfRule type="expression" priority="670">
      <formula>IF(#REF!="NIE SPRAWDZONO",ROW())</formula>
    </cfRule>
    <cfRule type="expression" dxfId="29" priority="669">
      <formula>IF(#REF!="POPRAWNIE",ROW())</formula>
    </cfRule>
    <cfRule type="expression" dxfId="28" priority="668">
      <formula>IF(#REF!="NIEPOPRAWNIE",ROW())</formula>
    </cfRule>
    <cfRule type="expression" dxfId="27" priority="667">
      <formula>IF(#REF!="BRAK", ROW())</formula>
    </cfRule>
    <cfRule type="expression" dxfId="26" priority="666">
      <formula>IF(#REF!="NIE DOTYCZY", ROW())</formula>
    </cfRule>
  </conditionalFormatting>
  <conditionalFormatting sqref="O294:O297">
    <cfRule type="expression" dxfId="25" priority="34">
      <formula>IF(#REF!="BRAK", ROW())</formula>
    </cfRule>
    <cfRule type="expression" dxfId="24" priority="35">
      <formula>IF(#REF!="NIEPOPRAWNIE",ROW())</formula>
    </cfRule>
    <cfRule type="expression" priority="37">
      <formula>IF(#REF!="NIE SPRAWDZONO",ROW())</formula>
    </cfRule>
    <cfRule type="expression" dxfId="23" priority="33">
      <formula>IF(#REF!="NIE DOTYCZY", ROW())</formula>
    </cfRule>
    <cfRule type="expression" dxfId="22" priority="36">
      <formula>IF(#REF!="POPRAWNIE",ROW())</formula>
    </cfRule>
  </conditionalFormatting>
  <conditionalFormatting sqref="O300:O302">
    <cfRule type="expression" dxfId="21" priority="219">
      <formula>IF(#REF!="POPRAWNIE",ROW())</formula>
    </cfRule>
    <cfRule type="expression" priority="220">
      <formula>IF(#REF!="NIE SPRAWDZONO",ROW())</formula>
    </cfRule>
    <cfRule type="expression" dxfId="20" priority="218">
      <formula>IF(#REF!="NIEPOPRAWNIE",ROW())</formula>
    </cfRule>
    <cfRule type="expression" dxfId="19" priority="217">
      <formula>IF(#REF!="BRAK", ROW())</formula>
    </cfRule>
    <cfRule type="expression" dxfId="18" priority="216">
      <formula>IF(#REF!="NIE DOTYCZY", ROW())</formula>
    </cfRule>
  </conditionalFormatting>
  <conditionalFormatting sqref="O313:O314">
    <cfRule type="expression" dxfId="17" priority="227">
      <formula>IF(#REF!="NIE DOTYCZY", ROW())</formula>
    </cfRule>
    <cfRule type="expression" dxfId="16" priority="228">
      <formula>IF(#REF!="BRAK", ROW())</formula>
    </cfRule>
    <cfRule type="expression" dxfId="15" priority="229">
      <formula>IF(#REF!="NIEPOPRAWNIE",ROW())</formula>
    </cfRule>
    <cfRule type="expression" dxfId="14" priority="230">
      <formula>IF(#REF!="POPRAWNIE",ROW())</formula>
    </cfRule>
    <cfRule type="expression" priority="231">
      <formula>IF(#REF!="NIE SPRAWDZONO",ROW())</formula>
    </cfRule>
  </conditionalFormatting>
  <conditionalFormatting sqref="O72:P73">
    <cfRule type="expression" dxfId="13" priority="12">
      <formula>IF(#REF!="BRAK", ROW())</formula>
    </cfRule>
  </conditionalFormatting>
  <conditionalFormatting sqref="O85:P88">
    <cfRule type="expression" dxfId="12" priority="446">
      <formula>IF(#REF!="POPRAWNIE",ROW())</formula>
    </cfRule>
    <cfRule type="expression" dxfId="11" priority="445">
      <formula>IF(#REF!="NIEPOPRAWNIE",ROW())</formula>
    </cfRule>
    <cfRule type="expression" dxfId="10" priority="444">
      <formula>IF(#REF!="BRAK", ROW())</formula>
    </cfRule>
    <cfRule type="expression" dxfId="9" priority="443">
      <formula>IF(#REF!="NIE DOTYCZY", ROW())</formula>
    </cfRule>
  </conditionalFormatting>
  <conditionalFormatting sqref="P15:P51 P144 P54:P80">
    <cfRule type="expression" dxfId="8" priority="2539">
      <formula>IF(#REF!="POPRAWNIE",ROW())</formula>
    </cfRule>
  </conditionalFormatting>
  <conditionalFormatting sqref="P15:P51 P144">
    <cfRule type="expression" dxfId="7" priority="2536">
      <formula>IF(#REF!="NIE DOTYCZY", ROW())</formula>
    </cfRule>
    <cfRule type="expression" dxfId="6" priority="2537">
      <formula>IF(#REF!="BRAK", ROW())</formula>
    </cfRule>
    <cfRule type="expression" dxfId="5" priority="2538">
      <formula>IF(#REF!="NIEPOPRAWNIE",ROW())</formula>
    </cfRule>
    <cfRule type="expression" priority="2540">
      <formula>IF(#REF!="NIE SPRAWDZONO",ROW())</formula>
    </cfRule>
  </conditionalFormatting>
  <conditionalFormatting sqref="P54:P119">
    <cfRule type="expression" priority="442">
      <formula>IF(#REF!="NIE SPRAWDZONO",ROW())</formula>
    </cfRule>
  </conditionalFormatting>
  <conditionalFormatting sqref="P72:P73">
    <cfRule type="expression" dxfId="4" priority="2543">
      <formula>IF(#REF!="NIEPOPRAWNIE",ROW())</formula>
    </cfRule>
  </conditionalFormatting>
  <conditionalFormatting sqref="P91:P119">
    <cfRule type="expression" dxfId="3" priority="440">
      <formula>IF(#REF!="NIEPOPRAWNIE",ROW())</formula>
    </cfRule>
    <cfRule type="expression" dxfId="2" priority="439">
      <formula>IF(#REF!="BRAK", ROW())</formula>
    </cfRule>
    <cfRule type="expression" dxfId="1" priority="438">
      <formula>IF(#REF!="NIE DOTYCZY", ROW())</formula>
    </cfRule>
    <cfRule type="expression" dxfId="0" priority="441">
      <formula>IF(#REF!="POPRAWNIE",ROW())</formula>
    </cfRule>
  </conditionalFormatting>
  <pageMargins left="0.23622047244094491" right="0.23622047244094491" top="0.31496062992125984" bottom="0.55118110236220474" header="0.31496062992125984" footer="0.31496062992125984"/>
  <pageSetup paperSize="9" scale="44" fitToHeight="0" orientation="portrait" r:id="rId1"/>
  <headerFooter>
    <oddFooter>&amp;L&amp;8&amp;K00-014PL-EC-2013&amp;R&amp;8&amp;K00-034STRONA &amp;P/&amp;N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HELP!$F$2:$F$6</xm:f>
          </x14:formula1>
          <xm:sqref>A144 A15:A51 A54:A71 A74:A80 A84 A87 A89:A90 A92:A119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8"/>
  <dimension ref="A1:H37"/>
  <sheetViews>
    <sheetView workbookViewId="0">
      <selection activeCell="F14" sqref="F14"/>
    </sheetView>
  </sheetViews>
  <sheetFormatPr defaultColWidth="8.85546875" defaultRowHeight="15"/>
  <cols>
    <col min="6" max="6" width="13.42578125" bestFit="1" customWidth="1"/>
  </cols>
  <sheetData>
    <row r="1" spans="1:8">
      <c r="A1" s="760" t="s">
        <v>6</v>
      </c>
      <c r="B1" s="761"/>
      <c r="C1" s="761"/>
      <c r="D1" s="762"/>
      <c r="F1" s="760" t="s">
        <v>23</v>
      </c>
      <c r="G1" s="761"/>
      <c r="H1" s="762"/>
    </row>
    <row r="2" spans="1:8">
      <c r="A2" s="10"/>
      <c r="B2" s="11"/>
      <c r="C2" s="11"/>
      <c r="D2" s="12"/>
      <c r="F2" s="13" t="s">
        <v>27</v>
      </c>
      <c r="G2" s="11"/>
      <c r="H2" s="12"/>
    </row>
    <row r="3" spans="1:8">
      <c r="A3" s="1" t="s">
        <v>7</v>
      </c>
      <c r="B3" s="2" t="s">
        <v>8</v>
      </c>
      <c r="D3" s="3"/>
      <c r="F3" s="1" t="s">
        <v>24</v>
      </c>
      <c r="H3" s="3"/>
    </row>
    <row r="4" spans="1:8">
      <c r="A4" s="1" t="s">
        <v>9</v>
      </c>
      <c r="B4" s="2" t="s">
        <v>10</v>
      </c>
      <c r="D4" s="3"/>
      <c r="F4" s="1" t="s">
        <v>25</v>
      </c>
      <c r="G4" s="2"/>
      <c r="H4" s="8"/>
    </row>
    <row r="5" spans="1:8">
      <c r="A5" s="1"/>
      <c r="B5" s="2"/>
      <c r="D5" s="3"/>
      <c r="F5" s="1" t="s">
        <v>26</v>
      </c>
      <c r="G5" s="2"/>
      <c r="H5" s="8"/>
    </row>
    <row r="6" spans="1:8" ht="15.75" thickBot="1">
      <c r="A6" s="4" t="s">
        <v>11</v>
      </c>
      <c r="B6" s="5" t="s">
        <v>12</v>
      </c>
      <c r="C6" s="6"/>
      <c r="D6" s="7"/>
      <c r="F6" s="4" t="s">
        <v>28</v>
      </c>
      <c r="G6" s="5"/>
      <c r="H6" s="9"/>
    </row>
    <row r="7" spans="1:8">
      <c r="A7" s="760" t="s">
        <v>13</v>
      </c>
      <c r="B7" s="761"/>
      <c r="C7" s="761"/>
      <c r="D7" s="762"/>
      <c r="F7" s="2"/>
      <c r="G7" s="2"/>
      <c r="H7" s="2"/>
    </row>
    <row r="8" spans="1:8">
      <c r="A8" s="1" t="s">
        <v>30</v>
      </c>
      <c r="B8" s="14" t="s">
        <v>31</v>
      </c>
      <c r="C8" s="11"/>
      <c r="D8" s="12"/>
      <c r="F8" s="2"/>
      <c r="G8" s="2"/>
      <c r="H8" s="2"/>
    </row>
    <row r="9" spans="1:8">
      <c r="A9" s="1" t="s">
        <v>22</v>
      </c>
      <c r="B9" s="14" t="s">
        <v>29</v>
      </c>
      <c r="C9" s="11"/>
      <c r="D9" s="12"/>
      <c r="F9" s="2"/>
      <c r="G9" s="2"/>
      <c r="H9" s="2"/>
    </row>
    <row r="10" spans="1:8">
      <c r="A10" s="1" t="s">
        <v>14</v>
      </c>
      <c r="B10" s="2" t="s">
        <v>15</v>
      </c>
      <c r="D10" s="3"/>
      <c r="F10" s="2"/>
      <c r="G10" s="2"/>
      <c r="H10" s="2"/>
    </row>
    <row r="11" spans="1:8">
      <c r="A11" s="1" t="s">
        <v>16</v>
      </c>
      <c r="B11" s="2" t="s">
        <v>17</v>
      </c>
      <c r="D11" s="3"/>
      <c r="F11" s="2"/>
      <c r="G11" s="2"/>
      <c r="H11" s="2"/>
    </row>
    <row r="12" spans="1:8">
      <c r="A12" s="1" t="s">
        <v>18</v>
      </c>
      <c r="B12" s="2" t="s">
        <v>19</v>
      </c>
      <c r="D12" s="3"/>
      <c r="F12" s="2"/>
      <c r="G12" s="2"/>
      <c r="H12" s="2"/>
    </row>
    <row r="13" spans="1:8">
      <c r="A13" s="1" t="s">
        <v>20</v>
      </c>
      <c r="B13" s="2" t="s">
        <v>21</v>
      </c>
      <c r="D13" s="3"/>
      <c r="F13" s="2"/>
      <c r="G13" s="2"/>
      <c r="H13" s="2"/>
    </row>
    <row r="14" spans="1:8" ht="15.75" thickBot="1">
      <c r="A14" s="4"/>
      <c r="B14" s="5"/>
      <c r="C14" s="6"/>
      <c r="D14" s="7"/>
      <c r="F14" s="2"/>
      <c r="G14" s="2"/>
      <c r="H14" s="2"/>
    </row>
    <row r="15" spans="1:8">
      <c r="A15" s="17"/>
      <c r="B15" s="15"/>
      <c r="C15" s="15"/>
      <c r="D15" s="16"/>
      <c r="F15" s="2"/>
      <c r="G15" s="2"/>
      <c r="H15" s="2"/>
    </row>
    <row r="16" spans="1:8">
      <c r="A16" s="1"/>
      <c r="D16" s="3"/>
      <c r="F16" s="2"/>
      <c r="G16" s="2"/>
      <c r="H16" s="2"/>
    </row>
    <row r="17" spans="1:8" ht="15.75" thickBot="1">
      <c r="A17" s="4"/>
      <c r="B17" s="6"/>
      <c r="C17" s="6"/>
      <c r="D17" s="7"/>
      <c r="F17" s="2"/>
      <c r="G17" s="2"/>
      <c r="H17" s="2"/>
    </row>
    <row r="18" spans="1:8">
      <c r="F18" s="2"/>
      <c r="G18" s="2"/>
      <c r="H18" s="2"/>
    </row>
    <row r="19" spans="1:8">
      <c r="F19" s="2"/>
      <c r="G19" s="2"/>
      <c r="H19" s="2"/>
    </row>
    <row r="20" spans="1:8">
      <c r="F20" s="2"/>
      <c r="G20" s="2"/>
      <c r="H20" s="2"/>
    </row>
    <row r="21" spans="1:8">
      <c r="F21" s="2"/>
      <c r="G21" s="2"/>
      <c r="H21" s="2"/>
    </row>
    <row r="22" spans="1:8">
      <c r="F22" s="2"/>
      <c r="G22" s="2"/>
      <c r="H22" s="2"/>
    </row>
    <row r="23" spans="1:8">
      <c r="F23" s="2"/>
      <c r="G23" s="2"/>
      <c r="H23" s="2"/>
    </row>
    <row r="24" spans="1:8">
      <c r="F24" s="2"/>
      <c r="G24" s="2"/>
      <c r="H24" s="2"/>
    </row>
    <row r="25" spans="1:8">
      <c r="F25" s="2"/>
      <c r="G25" s="2"/>
      <c r="H25" s="2"/>
    </row>
    <row r="26" spans="1:8">
      <c r="F26" s="2"/>
      <c r="G26" s="2"/>
      <c r="H26" s="2"/>
    </row>
    <row r="27" spans="1:8">
      <c r="F27" s="2"/>
      <c r="G27" s="2"/>
      <c r="H27" s="2"/>
    </row>
    <row r="28" spans="1:8">
      <c r="F28" s="2"/>
      <c r="G28" s="2"/>
      <c r="H28" s="2"/>
    </row>
    <row r="29" spans="1:8">
      <c r="F29" s="2"/>
      <c r="G29" s="2"/>
      <c r="H29" s="2"/>
    </row>
    <row r="30" spans="1:8">
      <c r="F30" s="2"/>
      <c r="G30" s="2"/>
      <c r="H30" s="2"/>
    </row>
    <row r="31" spans="1:8">
      <c r="F31" s="2"/>
      <c r="G31" s="2"/>
      <c r="H31" s="2"/>
    </row>
    <row r="32" spans="1:8">
      <c r="F32" s="2"/>
      <c r="G32" s="2"/>
      <c r="H32" s="2"/>
    </row>
    <row r="33" spans="6:8">
      <c r="F33" s="2"/>
      <c r="G33" s="2"/>
      <c r="H33" s="2"/>
    </row>
    <row r="34" spans="6:8">
      <c r="F34" s="2"/>
      <c r="G34" s="2"/>
      <c r="H34" s="2"/>
    </row>
    <row r="35" spans="6:8">
      <c r="F35" s="2"/>
      <c r="G35" s="2"/>
      <c r="H35" s="2"/>
    </row>
    <row r="36" spans="6:8">
      <c r="F36" s="2"/>
      <c r="G36" s="2"/>
      <c r="H36" s="2"/>
    </row>
    <row r="37" spans="6:8">
      <c r="F37" s="2"/>
      <c r="G37" s="2"/>
      <c r="H37" s="2"/>
    </row>
  </sheetData>
  <mergeCells count="3">
    <mergeCell ref="A1:D1"/>
    <mergeCell ref="A7:D7"/>
    <mergeCell ref="F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PODSUMOWANIE</vt:lpstr>
      <vt:lpstr>LKD B</vt:lpstr>
      <vt:lpstr>HELP</vt:lpstr>
      <vt:lpstr>'LKD B'!Obszar_wydruku</vt:lpstr>
      <vt:lpstr>PODSUMOWANIE!Obszar_wydruku</vt:lpstr>
      <vt:lpstr>'LKD B'!Tytuły_wydruku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mordyagn</dc:creator>
  <cp:lastModifiedBy>Ewa Kukuczka</cp:lastModifiedBy>
  <cp:lastPrinted>2015-03-06T08:17:11Z</cp:lastPrinted>
  <dcterms:created xsi:type="dcterms:W3CDTF">2013-01-14T15:48:57Z</dcterms:created>
  <dcterms:modified xsi:type="dcterms:W3CDTF">2024-05-09T13:02:41Z</dcterms:modified>
</cp:coreProperties>
</file>